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Desktop\Tools\Tools Ready for Prime Time\Cohort Size Calculator\"/>
    </mc:Choice>
  </mc:AlternateContent>
  <workbookProtection workbookAlgorithmName="SHA-512" workbookHashValue="tJB6+g71HVZkW6eVEwBmDCREWsYqh5WIvVsaaSqlQ+hPRMVY1+u/dn4R4D8hs2WUs5oBCG0yejPwjXa9asP85w==" workbookSaltValue="YjvNeHiekne9vKFzs8e8Og==" workbookSpinCount="100000" lockStructure="1"/>
  <bookViews>
    <workbookView xWindow="240" yWindow="60" windowWidth="20115" windowHeight="8010"/>
  </bookViews>
  <sheets>
    <sheet name="Sheet1" sheetId="1" r:id="rId1"/>
    <sheet name="Attribution" sheetId="2" r:id="rId2"/>
  </sheets>
  <calcPr calcId="162913"/>
</workbook>
</file>

<file path=xl/calcChain.xml><?xml version="1.0" encoding="utf-8"?>
<calcChain xmlns="http://schemas.openxmlformats.org/spreadsheetml/2006/main">
  <c r="H88" i="1" l="1"/>
  <c r="H93" i="1" l="1"/>
  <c r="H94" i="1" l="1"/>
  <c r="G99" i="1" s="1"/>
  <c r="H99" i="1" s="1"/>
  <c r="G101" i="1" s="1"/>
  <c r="H101" i="1" s="1"/>
  <c r="K94" i="1"/>
  <c r="M94" i="1"/>
  <c r="O94" i="1"/>
  <c r="Q94" i="1"/>
  <c r="J48" i="1"/>
  <c r="J50" i="1" s="1"/>
  <c r="K48" i="1"/>
  <c r="K50" i="1" s="1"/>
  <c r="L48" i="1"/>
  <c r="L50" i="1" s="1"/>
  <c r="M48" i="1"/>
  <c r="M50" i="1" s="1"/>
  <c r="N48" i="1"/>
  <c r="N50" i="1" s="1"/>
  <c r="O48" i="1"/>
  <c r="O50" i="1" s="1"/>
  <c r="I48" i="1"/>
  <c r="I50" i="1" s="1"/>
  <c r="P46" i="1"/>
  <c r="G98" i="1" l="1"/>
  <c r="H98" i="1" s="1"/>
  <c r="G100" i="1"/>
  <c r="G97" i="1"/>
  <c r="H97" i="1" s="1"/>
  <c r="N100" i="1"/>
  <c r="O100" i="1" s="1"/>
  <c r="N102" i="1" s="1"/>
  <c r="O102" i="1" s="1"/>
  <c r="N99" i="1"/>
  <c r="O99" i="1" s="1"/>
  <c r="N101" i="1" s="1"/>
  <c r="O101" i="1" s="1"/>
  <c r="N95" i="1"/>
  <c r="O95" i="1" s="1"/>
  <c r="N96" i="1"/>
  <c r="O96" i="1" s="1"/>
  <c r="N98" i="1"/>
  <c r="O98" i="1" s="1"/>
  <c r="N97" i="1"/>
  <c r="O97" i="1" s="1"/>
  <c r="L99" i="1"/>
  <c r="M99" i="1" s="1"/>
  <c r="L101" i="1" s="1"/>
  <c r="M101" i="1" s="1"/>
  <c r="L95" i="1"/>
  <c r="M95" i="1" s="1"/>
  <c r="L100" i="1"/>
  <c r="M100" i="1" s="1"/>
  <c r="L102" i="1" s="1"/>
  <c r="M102" i="1" s="1"/>
  <c r="L96" i="1"/>
  <c r="M96" i="1" s="1"/>
  <c r="L98" i="1"/>
  <c r="M98" i="1" s="1"/>
  <c r="L97" i="1"/>
  <c r="M97" i="1" s="1"/>
  <c r="G95" i="1"/>
  <c r="H95" i="1" s="1"/>
  <c r="G96" i="1"/>
  <c r="H96" i="1" s="1"/>
  <c r="J100" i="1"/>
  <c r="K100" i="1" s="1"/>
  <c r="J102" i="1" s="1"/>
  <c r="K102" i="1" s="1"/>
  <c r="J95" i="1"/>
  <c r="K95" i="1" s="1"/>
  <c r="J99" i="1"/>
  <c r="K99" i="1" s="1"/>
  <c r="J101" i="1" s="1"/>
  <c r="K101" i="1" s="1"/>
  <c r="J97" i="1"/>
  <c r="K97" i="1" s="1"/>
  <c r="J98" i="1"/>
  <c r="K98" i="1" s="1"/>
  <c r="J96" i="1"/>
  <c r="K96" i="1" s="1"/>
  <c r="P96" i="1"/>
  <c r="Q96" i="1" s="1"/>
  <c r="P97" i="1"/>
  <c r="Q97" i="1" s="1"/>
  <c r="P99" i="1"/>
  <c r="Q99" i="1" s="1"/>
  <c r="P101" i="1" s="1"/>
  <c r="Q101" i="1" s="1"/>
  <c r="P98" i="1"/>
  <c r="Q98" i="1" s="1"/>
  <c r="P100" i="1"/>
  <c r="Q100" i="1" s="1"/>
  <c r="P102" i="1" s="1"/>
  <c r="Q102" i="1" s="1"/>
  <c r="P95" i="1"/>
  <c r="Q95" i="1" s="1"/>
  <c r="H100" i="1"/>
  <c r="G102" i="1" s="1"/>
  <c r="H102" i="1" s="1"/>
  <c r="P48" i="1"/>
  <c r="P50" i="1" s="1"/>
  <c r="E27" i="1"/>
  <c r="E32" i="1" s="1"/>
  <c r="K32" i="1" l="1"/>
  <c r="K49" i="1"/>
  <c r="O49" i="1"/>
  <c r="L49" i="1"/>
  <c r="I49" i="1"/>
  <c r="M49" i="1"/>
  <c r="J49" i="1"/>
  <c r="N49" i="1"/>
  <c r="H32" i="1"/>
  <c r="G32" i="1"/>
  <c r="R32" i="1"/>
  <c r="P32" i="1"/>
  <c r="N32" i="1"/>
  <c r="M32" i="1"/>
  <c r="D32" i="1"/>
  <c r="F32" i="1"/>
  <c r="Q32" i="1"/>
  <c r="O32" i="1"/>
  <c r="L32" i="1"/>
  <c r="J32" i="1"/>
  <c r="I32" i="1"/>
  <c r="P49" i="1" l="1"/>
  <c r="V24" i="1"/>
  <c r="V23" i="1"/>
  <c r="Q25" i="1"/>
  <c r="R25" i="1"/>
  <c r="S25" i="1"/>
  <c r="T25" i="1"/>
  <c r="U25" i="1"/>
  <c r="E28" i="1" l="1"/>
  <c r="E29" i="1" s="1"/>
  <c r="H25" i="1"/>
  <c r="I25" i="1"/>
  <c r="J25" i="1"/>
  <c r="K25" i="1"/>
  <c r="L25" i="1"/>
  <c r="M25" i="1"/>
  <c r="N25" i="1"/>
  <c r="O25" i="1"/>
  <c r="P25" i="1"/>
  <c r="G25" i="1"/>
  <c r="E33" i="1"/>
  <c r="E34" i="1" s="1"/>
  <c r="F33" i="1"/>
  <c r="F34" i="1" s="1"/>
  <c r="G33" i="1"/>
  <c r="G34" i="1" s="1"/>
  <c r="H33" i="1"/>
  <c r="H34" i="1" s="1"/>
  <c r="I33" i="1"/>
  <c r="I34" i="1" s="1"/>
  <c r="J33" i="1"/>
  <c r="J34" i="1" s="1"/>
  <c r="K33" i="1"/>
  <c r="K34" i="1" s="1"/>
  <c r="L33" i="1"/>
  <c r="L34" i="1" s="1"/>
  <c r="M33" i="1"/>
  <c r="M34" i="1" s="1"/>
  <c r="N33" i="1"/>
  <c r="N34" i="1" s="1"/>
  <c r="O33" i="1"/>
  <c r="O34" i="1" s="1"/>
  <c r="P33" i="1"/>
  <c r="P34" i="1" s="1"/>
  <c r="Q33" i="1"/>
  <c r="Q34" i="1" s="1"/>
  <c r="R33" i="1"/>
  <c r="R34" i="1" s="1"/>
  <c r="D33" i="1"/>
  <c r="D34" i="1" s="1"/>
  <c r="V25" i="1" l="1"/>
  <c r="E35" i="1"/>
  <c r="E36" i="1" s="1"/>
  <c r="E37" i="1" s="1"/>
  <c r="H35" i="1"/>
  <c r="H36" i="1" s="1"/>
  <c r="H37" i="1" s="1"/>
  <c r="P35" i="1"/>
  <c r="P36" i="1" s="1"/>
  <c r="P37" i="1" s="1"/>
  <c r="L35" i="1"/>
  <c r="L36" i="1" s="1"/>
  <c r="L37" i="1" s="1"/>
  <c r="D35" i="1"/>
  <c r="D36" i="1" s="1"/>
  <c r="D37" i="1" s="1"/>
  <c r="O35" i="1"/>
  <c r="O36" i="1" s="1"/>
  <c r="O37" i="1" s="1"/>
  <c r="K35" i="1"/>
  <c r="K36" i="1" s="1"/>
  <c r="K37" i="1" s="1"/>
  <c r="G35" i="1"/>
  <c r="G36" i="1" s="1"/>
  <c r="G37" i="1" s="1"/>
  <c r="R35" i="1"/>
  <c r="R36" i="1" s="1"/>
  <c r="R37" i="1" s="1"/>
  <c r="N35" i="1"/>
  <c r="N36" i="1" s="1"/>
  <c r="N37" i="1" s="1"/>
  <c r="J35" i="1"/>
  <c r="J36" i="1" s="1"/>
  <c r="J37" i="1" s="1"/>
  <c r="F35" i="1"/>
  <c r="F36" i="1" s="1"/>
  <c r="F37" i="1" s="1"/>
  <c r="Q35" i="1"/>
  <c r="Q36" i="1" s="1"/>
  <c r="Q37" i="1" s="1"/>
  <c r="M35" i="1"/>
  <c r="M36" i="1" s="1"/>
  <c r="M37" i="1" s="1"/>
  <c r="I35" i="1"/>
  <c r="I36" i="1" s="1"/>
  <c r="I37" i="1" s="1"/>
  <c r="E38" i="1" l="1"/>
  <c r="E30" i="1" s="1"/>
  <c r="Q38" i="1"/>
  <c r="Q30" i="1" s="1"/>
  <c r="L38" i="1"/>
  <c r="L30" i="1" s="1"/>
  <c r="N38" i="1"/>
  <c r="N30" i="1" s="1"/>
  <c r="F38" i="1"/>
  <c r="F30" i="1" s="1"/>
  <c r="R38" i="1"/>
  <c r="R30" i="1" s="1"/>
  <c r="J38" i="1"/>
  <c r="J30" i="1" s="1"/>
  <c r="M38" i="1"/>
  <c r="M30" i="1" s="1"/>
  <c r="P38" i="1"/>
  <c r="P30" i="1" s="1"/>
  <c r="G38" i="1"/>
  <c r="G30" i="1" s="1"/>
  <c r="D38" i="1"/>
  <c r="D30" i="1" s="1"/>
  <c r="O38" i="1"/>
  <c r="O30" i="1" s="1"/>
  <c r="H38" i="1"/>
  <c r="K38" i="1"/>
  <c r="K30" i="1" s="1"/>
  <c r="I38" i="1"/>
  <c r="I30" i="1" s="1"/>
  <c r="H30" i="1" l="1"/>
</calcChain>
</file>

<file path=xl/comments1.xml><?xml version="1.0" encoding="utf-8"?>
<comments xmlns="http://schemas.openxmlformats.org/spreadsheetml/2006/main">
  <authors>
    <author>jp</author>
  </authors>
  <commentList>
    <comment ref="A22" authorId="0" shapeId="0">
      <text>
        <r>
          <rPr>
            <b/>
            <sz val="9"/>
            <color indexed="81"/>
            <rFont val="Tahoma"/>
            <family val="2"/>
          </rPr>
          <t>This is the contractual maximum number of students contacts for each teacher</t>
        </r>
        <r>
          <rPr>
            <sz val="9"/>
            <color indexed="81"/>
            <rFont val="Tahoma"/>
            <family val="2"/>
          </rPr>
          <t xml:space="preserve">
</t>
        </r>
      </text>
    </comment>
    <comment ref="A23" authorId="0" shapeId="0">
      <text>
        <r>
          <rPr>
            <b/>
            <sz val="9"/>
            <color indexed="81"/>
            <rFont val="Tahoma"/>
            <family val="2"/>
          </rPr>
          <t>This is the number of periods each student takes each day</t>
        </r>
        <r>
          <rPr>
            <sz val="9"/>
            <color indexed="81"/>
            <rFont val="Tahoma"/>
            <family val="2"/>
          </rPr>
          <t xml:space="preserve">
</t>
        </r>
      </text>
    </comment>
    <comment ref="A24" authorId="0" shapeId="0">
      <text>
        <r>
          <rPr>
            <b/>
            <sz val="9"/>
            <color indexed="81"/>
            <rFont val="Tahoma"/>
            <family val="2"/>
          </rPr>
          <t>This is the number of periods each teacher teaches per day</t>
        </r>
        <r>
          <rPr>
            <sz val="9"/>
            <color indexed="81"/>
            <rFont val="Tahoma"/>
            <family val="2"/>
          </rPr>
          <t xml:space="preserve">
</t>
        </r>
      </text>
    </comment>
    <comment ref="A25" authorId="0" shapeId="0">
      <text>
        <r>
          <rPr>
            <b/>
            <sz val="9"/>
            <color indexed="81"/>
            <rFont val="Tahoma"/>
            <family val="2"/>
          </rPr>
          <t xml:space="preserve">This is the number of teachers that will participate in the cohort regardless of the number of periods they teach on the cohort
</t>
        </r>
        <r>
          <rPr>
            <sz val="9"/>
            <color indexed="81"/>
            <rFont val="Tahoma"/>
            <family val="2"/>
          </rPr>
          <t xml:space="preserve">
</t>
        </r>
      </text>
    </comment>
    <comment ref="A29" authorId="0" shapeId="0">
      <text>
        <r>
          <rPr>
            <b/>
            <sz val="9"/>
            <color indexed="81"/>
            <rFont val="Tahoma"/>
            <family val="2"/>
          </rPr>
          <t>This is just a reference number that is used to determine the best fit structure for the cohort student count.</t>
        </r>
        <r>
          <rPr>
            <sz val="9"/>
            <color indexed="81"/>
            <rFont val="Tahoma"/>
            <family val="2"/>
          </rPr>
          <t xml:space="preserve">
</t>
        </r>
      </text>
    </comment>
    <comment ref="A31" authorId="0" shapeId="0">
      <text>
        <r>
          <rPr>
            <b/>
            <sz val="9"/>
            <color indexed="81"/>
            <rFont val="Tahoma"/>
            <family val="2"/>
          </rPr>
          <t>This is the number of class-size units (sections) needed to accommodate the students for one period</t>
        </r>
        <r>
          <rPr>
            <sz val="9"/>
            <color indexed="81"/>
            <rFont val="Tahoma"/>
            <family val="2"/>
          </rPr>
          <t xml:space="preserve">
</t>
        </r>
      </text>
    </comment>
    <comment ref="A32" authorId="0" shapeId="0">
      <text>
        <r>
          <rPr>
            <b/>
            <sz val="9"/>
            <color indexed="81"/>
            <rFont val="Tahoma"/>
            <family val="2"/>
          </rPr>
          <t>This is the total number of students in the cohort</t>
        </r>
        <r>
          <rPr>
            <sz val="9"/>
            <color indexed="81"/>
            <rFont val="Tahoma"/>
            <family val="2"/>
          </rPr>
          <t xml:space="preserve">
</t>
        </r>
      </text>
    </comment>
    <comment ref="A33" authorId="0" shapeId="0">
      <text>
        <r>
          <rPr>
            <b/>
            <sz val="9"/>
            <color indexed="81"/>
            <rFont val="Tahoma"/>
            <family val="2"/>
          </rPr>
          <t>This is the number of sections needed to accommodate the total number of students in the cohort and outside of cohort combined.</t>
        </r>
        <r>
          <rPr>
            <sz val="9"/>
            <color indexed="81"/>
            <rFont val="Tahoma"/>
            <family val="2"/>
          </rPr>
          <t xml:space="preserve">
</t>
        </r>
      </text>
    </comment>
    <comment ref="A34" authorId="0" shapeId="0">
      <text>
        <r>
          <rPr>
            <b/>
            <sz val="9"/>
            <color indexed="81"/>
            <rFont val="Tahoma"/>
            <family val="2"/>
          </rPr>
          <t>This is the number of teachers needed to accommodate the total number of students in the cohort and outside of cohort combined.</t>
        </r>
        <r>
          <rPr>
            <sz val="9"/>
            <color indexed="81"/>
            <rFont val="Tahoma"/>
            <family val="2"/>
          </rPr>
          <t xml:space="preserve">
</t>
        </r>
      </text>
    </comment>
    <comment ref="A35" authorId="0" shapeId="0">
      <text>
        <r>
          <rPr>
            <b/>
            <sz val="9"/>
            <color indexed="81"/>
            <rFont val="Tahoma"/>
            <family val="2"/>
          </rPr>
          <t xml:space="preserve"> This represents the total number of sections that the teachers in the cohort are able to teach based on what is entered in the yellow highlighted cells.</t>
        </r>
      </text>
    </comment>
    <comment ref="A36" authorId="0" shapeId="0">
      <text>
        <r>
          <rPr>
            <b/>
            <sz val="9"/>
            <color indexed="81"/>
            <rFont val="Tahoma"/>
            <family val="2"/>
          </rPr>
          <t>This is the total number of sections that would need to be available to accommodate all of the cohort students in classes taken outside of the cohort.</t>
        </r>
      </text>
    </comment>
    <comment ref="A37" authorId="0" shapeId="0">
      <text>
        <r>
          <rPr>
            <b/>
            <sz val="9"/>
            <color indexed="81"/>
            <rFont val="Tahoma"/>
            <family val="2"/>
          </rPr>
          <t>This is the number of sections an individual student in the cohort would have to take outside of the cohort given the values entered in the yellow highlighted cells.</t>
        </r>
        <r>
          <rPr>
            <sz val="9"/>
            <color indexed="81"/>
            <rFont val="Tahoma"/>
            <family val="2"/>
          </rPr>
          <t xml:space="preserve">
</t>
        </r>
      </text>
    </comment>
    <comment ref="C89" authorId="0" shapeId="0">
      <text>
        <r>
          <rPr>
            <b/>
            <sz val="9"/>
            <color indexed="81"/>
            <rFont val="Tahoma"/>
            <family val="2"/>
          </rPr>
          <t>This is the contractual maximum number of students contacts for each teacher</t>
        </r>
        <r>
          <rPr>
            <sz val="9"/>
            <color indexed="81"/>
            <rFont val="Tahoma"/>
            <family val="2"/>
          </rPr>
          <t xml:space="preserve">
</t>
        </r>
      </text>
    </comment>
    <comment ref="C90" authorId="0" shapeId="0">
      <text>
        <r>
          <rPr>
            <b/>
            <sz val="9"/>
            <color indexed="81"/>
            <rFont val="Tahoma"/>
            <family val="2"/>
          </rPr>
          <t>This is the number of periods each student takes each day</t>
        </r>
        <r>
          <rPr>
            <sz val="9"/>
            <color indexed="81"/>
            <rFont val="Tahoma"/>
            <family val="2"/>
          </rPr>
          <t xml:space="preserve">
</t>
        </r>
      </text>
    </comment>
    <comment ref="C92" authorId="0" shapeId="0">
      <text>
        <r>
          <rPr>
            <b/>
            <sz val="9"/>
            <color indexed="81"/>
            <rFont val="Tahoma"/>
            <family val="2"/>
          </rPr>
          <t>This is the number of periods each teacher teaches per day</t>
        </r>
        <r>
          <rPr>
            <sz val="9"/>
            <color indexed="81"/>
            <rFont val="Tahoma"/>
            <family val="2"/>
          </rPr>
          <t xml:space="preserve">
</t>
        </r>
      </text>
    </comment>
  </commentList>
</comments>
</file>

<file path=xl/sharedStrings.xml><?xml version="1.0" encoding="utf-8"?>
<sst xmlns="http://schemas.openxmlformats.org/spreadsheetml/2006/main" count="146" uniqueCount="134">
  <si>
    <t>Number of Students</t>
  </si>
  <si>
    <t>Number of Sections Needed</t>
  </si>
  <si>
    <t>Number of Teachers Needed</t>
  </si>
  <si>
    <t>Number of Outside Sections</t>
  </si>
  <si>
    <t>Outside Sections per Student</t>
  </si>
  <si>
    <t>Class Size Maximum</t>
  </si>
  <si>
    <t>Case Load Maximum</t>
  </si>
  <si>
    <t>Number of Student Periods</t>
  </si>
  <si>
    <t>Number of Faculty on Team</t>
  </si>
  <si>
    <t>Number of Faculty Periods</t>
  </si>
  <si>
    <t>Teacher</t>
  </si>
  <si>
    <t>In Team</t>
  </si>
  <si>
    <t>Out Team</t>
  </si>
  <si>
    <t>Totals</t>
  </si>
  <si>
    <t>Does This Configuration Work?</t>
  </si>
  <si>
    <t>Reference Number of Students in Team</t>
  </si>
  <si>
    <t>Master Schedule Cohort Size Calculator</t>
  </si>
  <si>
    <t>Developed by Phil Saroyan and produced for the College &amp; Career Academy Support Network (CCASN).</t>
  </si>
  <si>
    <t>Permission is granted for educational use with attribution.</t>
  </si>
  <si>
    <t xml:space="preserve">Number of Cohort Sections </t>
  </si>
  <si>
    <t xml:space="preserve">When developing an academy, team, Linked Learning cohort or other similar structure, the number of students involved has a very specific effect on the ability to maintain cohort purity with both the students and teachers involved. This spreadsheet uses the values you enter to suggest the number of students needed to support purity and keep the master scheduling team happy by fully utilizing the teachers who are part of the cohort. The term "Cohort" will be used here to mean any of the structures that are composed of a group of teachers providing instruction to the same group of students and organized around a specific theme. The calculations only provide suggested student counts for a single cohort - the number of cohorts a school can support is a completely different issue. </t>
  </si>
  <si>
    <t>Number of Class Units</t>
  </si>
  <si>
    <t>Number of Cohort Sections</t>
  </si>
  <si>
    <t>Cohort Periods</t>
  </si>
  <si>
    <t>Outside Periods</t>
  </si>
  <si>
    <t>Total number of cohort sections needed</t>
  </si>
  <si>
    <t>Number of Periods Taught In and Out of Cohort by Each Cohort Teacher</t>
  </si>
  <si>
    <t>Total number of students in this cohort</t>
  </si>
  <si>
    <t>Total Full-Time Teaching Equivalent (FTE) needed for this cohort</t>
  </si>
  <si>
    <t>Total</t>
  </si>
  <si>
    <t>Grade Level:</t>
  </si>
  <si>
    <t>The number of sections needed at each grade level is:</t>
  </si>
  <si>
    <t>The number of teachers needed at each grade level is:</t>
  </si>
  <si>
    <t>The number of students at each grade level is:</t>
  </si>
  <si>
    <t>Enter the values for Steps 1 and 2 below:</t>
  </si>
  <si>
    <r>
      <rPr>
        <b/>
        <u/>
        <sz val="11"/>
        <color theme="1"/>
        <rFont val="Calibri"/>
        <family val="2"/>
        <scheme val="minor"/>
      </rPr>
      <t>Step 1-</t>
    </r>
    <r>
      <rPr>
        <sz val="11"/>
        <color theme="1"/>
        <rFont val="Calibri"/>
        <family val="2"/>
        <scheme val="minor"/>
      </rPr>
      <t xml:space="preserve"> List the number of classes (periods) that will be taken in the cohort by students in each grade level (leave blank any grade levels not participating in this cohort):</t>
    </r>
  </si>
  <si>
    <r>
      <rPr>
        <b/>
        <u/>
        <sz val="11"/>
        <color theme="1"/>
        <rFont val="Calibri"/>
        <family val="2"/>
        <scheme val="minor"/>
      </rPr>
      <t>Step 2-</t>
    </r>
    <r>
      <rPr>
        <sz val="11"/>
        <color theme="1"/>
        <rFont val="Calibri"/>
        <family val="2"/>
        <scheme val="minor"/>
      </rPr>
      <t xml:space="preserve"> Enter the number of class units for each grade level (a class unit is one set of students that is equal to the class size maximum):</t>
    </r>
  </si>
  <si>
    <t>DIRECTIONS FOR SECTION 1:</t>
  </si>
  <si>
    <t>DIRECTIONS FOR SECTION 2:</t>
  </si>
  <si>
    <t>CALCULATION METHOD 1</t>
  </si>
  <si>
    <t>CALCULATION METHOD 2</t>
  </si>
  <si>
    <r>
      <rPr>
        <b/>
        <u/>
        <sz val="11"/>
        <color theme="1"/>
        <rFont val="Calibri"/>
        <family val="2"/>
        <scheme val="minor"/>
      </rPr>
      <t>These values</t>
    </r>
    <r>
      <rPr>
        <b/>
        <sz val="11"/>
        <color theme="1"/>
        <rFont val="Calibri"/>
        <family val="2"/>
        <scheme val="minor"/>
      </rPr>
      <t xml:space="preserve"> are necessary for both Calculation Methods 1 &amp; 2</t>
    </r>
  </si>
  <si>
    <r>
      <t>Be sure to match the number entered in cell</t>
    </r>
    <r>
      <rPr>
        <b/>
        <sz val="11"/>
        <color rgb="FFFF0000"/>
        <rFont val="Calibri"/>
        <family val="2"/>
        <scheme val="minor"/>
      </rPr>
      <t xml:space="preserve"> </t>
    </r>
    <r>
      <rPr>
        <b/>
        <u/>
        <sz val="11"/>
        <color rgb="FFFF0000"/>
        <rFont val="Calibri"/>
        <family val="2"/>
        <scheme val="minor"/>
      </rPr>
      <t>D25</t>
    </r>
    <r>
      <rPr>
        <b/>
        <sz val="11"/>
        <color rgb="FFFF0000"/>
        <rFont val="Calibri"/>
        <family val="2"/>
        <scheme val="minor"/>
      </rPr>
      <t xml:space="preserve"> </t>
    </r>
    <r>
      <rPr>
        <b/>
        <sz val="11"/>
        <rFont val="Calibri"/>
        <family val="2"/>
        <scheme val="minor"/>
      </rPr>
      <t xml:space="preserve">with the number of teachers entered in range of cells from </t>
    </r>
    <r>
      <rPr>
        <b/>
        <u/>
        <sz val="11"/>
        <color rgb="FFFF0000"/>
        <rFont val="Calibri"/>
        <family val="2"/>
        <scheme val="minor"/>
      </rPr>
      <t>G23 to U24</t>
    </r>
  </si>
  <si>
    <r>
      <t xml:space="preserve">When expirementing with structures, if </t>
    </r>
    <r>
      <rPr>
        <b/>
        <u/>
        <sz val="11"/>
        <color theme="1"/>
        <rFont val="Calibri"/>
        <family val="2"/>
        <scheme val="minor"/>
      </rPr>
      <t>this number</t>
    </r>
    <r>
      <rPr>
        <sz val="11"/>
        <color theme="1"/>
        <rFont val="Calibri"/>
        <family val="2"/>
        <scheme val="minor"/>
      </rPr>
      <t xml:space="preserve"> is a whole number, you have an increased opportunity for teacher cohort purity</t>
    </r>
  </si>
  <si>
    <t>SAMPLE COHORT MASTER SCHEDULE BASED ON 8 TEACHERS AND 300 STUDENTS WITH COMMON PLANNING TIME AND COHORT PURITY</t>
  </si>
  <si>
    <t>In this sample, the 300 students are divided into 10 groups of 30 students - Group A, B, C and D in grade 10; Group E, F and G  in grade 11; Group H, I and J in grade 12</t>
  </si>
  <si>
    <t>English Teacher 1</t>
  </si>
  <si>
    <t>English Teacher 2</t>
  </si>
  <si>
    <t>History Teacher 1</t>
  </si>
  <si>
    <t>History Teacher 2</t>
  </si>
  <si>
    <t>Science Teacher 1</t>
  </si>
  <si>
    <t>Science Teacher 2</t>
  </si>
  <si>
    <t>Tech Teacher 1</t>
  </si>
  <si>
    <t>Tech Teacher 2</t>
  </si>
  <si>
    <t>Period</t>
  </si>
  <si>
    <t>Common Planning</t>
  </si>
  <si>
    <t>Group A    English 10</t>
  </si>
  <si>
    <t>Group B    English 10</t>
  </si>
  <si>
    <t>Group C    English 10</t>
  </si>
  <si>
    <t>Group D    English 10</t>
  </si>
  <si>
    <t>Group E    English 11</t>
  </si>
  <si>
    <t>Group F    English 11</t>
  </si>
  <si>
    <t>Group G    English 11</t>
  </si>
  <si>
    <t>Group H    English 12</t>
  </si>
  <si>
    <t>Group J    English 12</t>
  </si>
  <si>
    <t>Group I     English 12</t>
  </si>
  <si>
    <t>Group B      World Hist 10</t>
  </si>
  <si>
    <t>Group C      World Hist 10</t>
  </si>
  <si>
    <t>Group D      World Hist 10</t>
  </si>
  <si>
    <t>Group A      World Hist 10</t>
  </si>
  <si>
    <t xml:space="preserve">   Group E            US Hist 11</t>
  </si>
  <si>
    <t xml:space="preserve"> Group F              US Hist 11</t>
  </si>
  <si>
    <t xml:space="preserve"> Group G              US Hist 11</t>
  </si>
  <si>
    <t>Group H          Gov/Econ 12</t>
  </si>
  <si>
    <t>Group I          Gov/Econ 12</t>
  </si>
  <si>
    <t>Group J          Gov/Econ 12</t>
  </si>
  <si>
    <t>Group C    Chemistry 10</t>
  </si>
  <si>
    <t>Group D    Chemistry 10</t>
  </si>
  <si>
    <t>Group A    Chemistry 10</t>
  </si>
  <si>
    <t>Group B    Chemistry 10</t>
  </si>
  <si>
    <t>Group E    Physics 11</t>
  </si>
  <si>
    <t>Group F    Physics 11</t>
  </si>
  <si>
    <t>Group G    Physics 11</t>
  </si>
  <si>
    <t>Group D    Prin Bio Med Sci 10</t>
  </si>
  <si>
    <t>Group C    Prin Bio Med Sci 10</t>
  </si>
  <si>
    <t>Group A    Prin Bio Med Sci 10</t>
  </si>
  <si>
    <t>Group B    Prin Bio Med Sci 10</t>
  </si>
  <si>
    <t>Group E     Med Interventions 11</t>
  </si>
  <si>
    <t>Group F     Med Interventions 11</t>
  </si>
  <si>
    <t>Group G     Med Interventions 11</t>
  </si>
  <si>
    <t>Group I  Med Research 12</t>
  </si>
  <si>
    <t>Group J  Med Research 12</t>
  </si>
  <si>
    <t>Group H  Med Research 12</t>
  </si>
  <si>
    <t>Group H Anat &amp; Physiology 12</t>
  </si>
  <si>
    <t>Group I Anat &amp; Physiology 12</t>
  </si>
  <si>
    <t>Group J Anat &amp; Physiology 12</t>
  </si>
  <si>
    <t>All teachers have a common planning period - 1st period in this example</t>
  </si>
  <si>
    <t>All students take 4 classes in the cohort and 2 classes outside</t>
  </si>
  <si>
    <t>By switching students between groups, any student can go out of the cohort any period of the day for outside classes</t>
  </si>
  <si>
    <t>Groups able to go out of the cohort for classes</t>
  </si>
  <si>
    <t>ALL</t>
  </si>
  <si>
    <t>E &amp; J</t>
  </si>
  <si>
    <t>A &amp; F</t>
  </si>
  <si>
    <t>B &amp; G</t>
  </si>
  <si>
    <t>C &amp; H</t>
  </si>
  <si>
    <t>D &amp; I</t>
  </si>
  <si>
    <t>If a student in Group A needs a class that is offered only during period 2, smiply switch the student to Group B - balance groups by moving a student from Group B to Group A</t>
  </si>
  <si>
    <t>All teachers have 2 course preparations</t>
  </si>
  <si>
    <t>All groups travel through the classes in the cohort together - see example of Group A (grade 10) highlighted in yellow - these are all the same students</t>
  </si>
  <si>
    <t>CALCULATION METHOD 3</t>
  </si>
  <si>
    <t>Enter the number of students in the cohort</t>
  </si>
  <si>
    <t>Calculated Class Size Maximum</t>
  </si>
  <si>
    <t>Number of Student Periods in Cohort</t>
  </si>
  <si>
    <t>Number of Cohort Student Sections per Period</t>
  </si>
  <si>
    <t>Total Number of Students over an even section count of:</t>
  </si>
  <si>
    <t>Class Size with a section count of:</t>
  </si>
  <si>
    <t>Total Number of Students under an even section count of:</t>
  </si>
  <si>
    <t>Total Number of Student Periods</t>
  </si>
  <si>
    <t>Total Cohort Sections needed with section count of:</t>
  </si>
  <si>
    <t>Number of Cohort Teachers Needed with Section Count of:</t>
  </si>
  <si>
    <r>
      <t xml:space="preserve">There are three calculation methods in this spreadsheet. </t>
    </r>
    <r>
      <rPr>
        <b/>
        <u/>
        <sz val="11"/>
        <color theme="1"/>
        <rFont val="Calibri"/>
        <family val="2"/>
        <scheme val="minor"/>
      </rPr>
      <t>Calculation Mehtod 1</t>
    </r>
    <r>
      <rPr>
        <sz val="11"/>
        <color theme="1"/>
        <rFont val="Calibri"/>
        <family val="2"/>
        <scheme val="minor"/>
      </rPr>
      <t xml:space="preserve"> provides you with workable student counts for the cohort based on the parameters entered in the yellow highlighted cells. This says nothing about the structure (the grade levels or number of sections for each grade level) of the cohort. </t>
    </r>
    <r>
      <rPr>
        <b/>
        <u/>
        <sz val="11"/>
        <color theme="1"/>
        <rFont val="Calibri"/>
        <family val="2"/>
        <scheme val="minor"/>
      </rPr>
      <t>Calculation Method 2</t>
    </r>
    <r>
      <rPr>
        <sz val="11"/>
        <color theme="1"/>
        <rFont val="Calibri"/>
        <family val="2"/>
        <scheme val="minor"/>
      </rPr>
      <t xml:space="preserve"> allows you to investigate the structure of the cohort. </t>
    </r>
    <r>
      <rPr>
        <b/>
        <u/>
        <sz val="11"/>
        <color theme="1"/>
        <rFont val="Calibri"/>
        <family val="2"/>
        <scheme val="minor"/>
      </rPr>
      <t>Calculation Method 3</t>
    </r>
    <r>
      <rPr>
        <sz val="11"/>
        <color theme="1"/>
        <rFont val="Calibri"/>
        <family val="2"/>
        <scheme val="minor"/>
      </rPr>
      <t xml:space="preserve"> begins with the student count of the cohort and provides information about sections and teachers needed. The calculations in these methods are not dependent on each other, so you are able to begin with any mehtod and then use the information from that  method for the calculations in the other methods. This spreadsheet comes filled in with a cohort utilizing 8 full time equivalent (FTE) teaching positions in a cohort of 300 students (120 in grade 10, 90 in grade 11, and 90 in grade 12). By assigning 8 teachers to this cohort, they will be full time cohort teachers and will have an opportunity for a common planning period. With 300 students, all classes are full and the opportunity for a pure cohort of students exists. A sample master schedule for this cohort is provided below Calculation Method 2.</t>
    </r>
  </si>
  <si>
    <t>Grade 9</t>
  </si>
  <si>
    <t>Grade 10</t>
  </si>
  <si>
    <t>Grade 11</t>
  </si>
  <si>
    <t>Grade 12</t>
  </si>
  <si>
    <t>The two calculation methods above are great for figuring out the best number of students to place in a cohort for everything to work out evenly. Practically speaking, it rarely works out that way. The following method gives you structural information relative to the number of students who will be in the cohort. Enter values in the yellow highlighted cells (K88, M88, O88, Q88 (as appropriate), H89, H90, H91, and H92) and the results will provide you with information for cohort structure decision making.</t>
  </si>
  <si>
    <t>Change the values in the cells highlighted in yellow (D22 thru D25) and only the appropriate cells for your configuration highlighted in the yellow range from G23 to U24</t>
  </si>
  <si>
    <t>This master schedule solution was developed by and is the property of J. Phillip Saroyan.</t>
  </si>
  <si>
    <t>Permission for use is granted to the College &amp; Career Academy Support Network (CCASN)</t>
  </si>
  <si>
    <t>and others for educational use with attribution.</t>
  </si>
  <si>
    <t>This solution is distributed free of charge and may not be sold.</t>
  </si>
  <si>
    <t>©1986, 2014, Saroyan Solutions</t>
  </si>
  <si>
    <t>For comments, suggestions and assistance, contact the author at:</t>
  </si>
  <si>
    <t>jp9@jps.net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</si>
</sst>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b/>
      <sz val="11"/>
      <color rgb="FFC00000"/>
      <name val="Calibri"/>
      <family val="2"/>
      <scheme val="minor"/>
    </font>
    <font>
      <b/>
      <sz val="18"/>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name val="Calibri"/>
      <family val="2"/>
      <scheme val="minor"/>
    </font>
    <font>
      <b/>
      <u/>
      <sz val="11"/>
      <color rgb="FFFF0000"/>
      <name val="Calibri"/>
      <family val="2"/>
      <scheme val="minor"/>
    </font>
    <font>
      <b/>
      <u/>
      <sz val="11"/>
      <color theme="1"/>
      <name val="Calibri"/>
      <family val="2"/>
      <scheme val="minor"/>
    </font>
    <font>
      <b/>
      <u/>
      <sz val="18"/>
      <color theme="1"/>
      <name val="Calibri"/>
      <family val="2"/>
      <scheme val="minor"/>
    </font>
    <font>
      <b/>
      <u/>
      <sz val="18"/>
      <name val="Calibri"/>
      <family val="2"/>
      <scheme val="minor"/>
    </font>
    <font>
      <b/>
      <sz val="11"/>
      <color rgb="FF00B0F0"/>
      <name val="Calibri"/>
      <family val="2"/>
      <scheme val="minor"/>
    </font>
    <font>
      <sz val="12"/>
      <name val="Calibri"/>
      <family val="2"/>
      <scheme val="minor"/>
    </font>
    <font>
      <u/>
      <sz val="10"/>
      <color theme="10"/>
      <name val="Geneva"/>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4" fillId="0" borderId="0" applyNumberFormat="0" applyFill="0" applyBorder="0" applyAlignment="0" applyProtection="0"/>
  </cellStyleXfs>
  <cellXfs count="108">
    <xf numFmtId="0" fontId="0" fillId="0" borderId="0" xfId="0"/>
    <xf numFmtId="0" fontId="0" fillId="0" borderId="0" xfId="0" applyAlignment="1" applyProtection="1">
      <alignment horizontal="left"/>
    </xf>
    <xf numFmtId="0" fontId="0" fillId="0" borderId="0" xfId="0" applyProtection="1">
      <protection locked="0"/>
    </xf>
    <xf numFmtId="0" fontId="0" fillId="0" borderId="0" xfId="0" applyFont="1" applyProtection="1">
      <protection locked="0"/>
    </xf>
    <xf numFmtId="0" fontId="1" fillId="0" borderId="0" xfId="0" applyFont="1" applyProtection="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6" fillId="0" borderId="0" xfId="0" applyFont="1" applyProtection="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13"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0" xfId="0" applyFont="1" applyFill="1" applyAlignment="1" applyProtection="1">
      <protection locked="0"/>
    </xf>
    <xf numFmtId="0" fontId="0" fillId="2" borderId="0" xfId="0" applyFont="1" applyFill="1" applyProtection="1">
      <protection locked="0"/>
    </xf>
    <xf numFmtId="0" fontId="0" fillId="2" borderId="0" xfId="0" applyFill="1" applyProtection="1">
      <protection locked="0"/>
    </xf>
    <xf numFmtId="0" fontId="11" fillId="3" borderId="0" xfId="0" applyFont="1" applyFill="1" applyAlignment="1" applyProtection="1">
      <protection locked="0"/>
    </xf>
    <xf numFmtId="0" fontId="0" fillId="3" borderId="0" xfId="0" applyFont="1" applyFill="1" applyAlignment="1" applyProtection="1">
      <alignment horizontal="left" wrapText="1"/>
      <protection locked="0"/>
    </xf>
    <xf numFmtId="0" fontId="0" fillId="0" borderId="0" xfId="0" applyAlignment="1" applyProtection="1">
      <alignment vertical="top"/>
      <protection locked="0"/>
    </xf>
    <xf numFmtId="0" fontId="0" fillId="3" borderId="0" xfId="0" applyFill="1" applyProtection="1">
      <protection locked="0"/>
    </xf>
    <xf numFmtId="0" fontId="3" fillId="0" borderId="0" xfId="0" applyFont="1" applyProtection="1"/>
    <xf numFmtId="0" fontId="0" fillId="2" borderId="20"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0" borderId="0" xfId="0" applyAlignment="1" applyProtection="1">
      <alignment horizontal="right"/>
      <protection locked="0"/>
    </xf>
    <xf numFmtId="0" fontId="0" fillId="0" borderId="0" xfId="0" applyFont="1" applyAlignment="1" applyProtection="1">
      <alignment horizontal="left" wrapText="1"/>
      <protection locked="0"/>
    </xf>
    <xf numFmtId="0" fontId="0" fillId="0" borderId="0" xfId="0" applyAlignment="1" applyProtection="1">
      <alignment horizontal="center"/>
      <protection locked="0"/>
    </xf>
    <xf numFmtId="0" fontId="11" fillId="3" borderId="0" xfId="0" applyFont="1" applyFill="1" applyAlignment="1" applyProtection="1"/>
    <xf numFmtId="0" fontId="9" fillId="2" borderId="0" xfId="0" applyFont="1" applyFill="1" applyAlignment="1" applyProtection="1"/>
    <xf numFmtId="0" fontId="1" fillId="0" borderId="0" xfId="0" applyFont="1" applyProtection="1"/>
    <xf numFmtId="0" fontId="0" fillId="0" borderId="0" xfId="0" applyProtection="1"/>
    <xf numFmtId="0" fontId="7" fillId="0" borderId="0" xfId="0" applyFont="1" applyProtection="1"/>
    <xf numFmtId="0" fontId="0" fillId="2" borderId="0" xfId="0" applyFont="1" applyFill="1" applyAlignment="1" applyProtection="1"/>
    <xf numFmtId="0" fontId="0" fillId="0" borderId="0" xfId="0" applyFont="1" applyProtection="1"/>
    <xf numFmtId="0" fontId="0" fillId="3" borderId="0" xfId="0" applyFill="1" applyProtection="1"/>
    <xf numFmtId="0" fontId="0" fillId="0" borderId="0" xfId="0" applyAlignment="1" applyProtection="1">
      <alignment horizontal="right"/>
    </xf>
    <xf numFmtId="1" fontId="0" fillId="0" borderId="0" xfId="0" applyNumberFormat="1" applyAlignment="1" applyProtection="1">
      <alignment horizontal="center"/>
    </xf>
    <xf numFmtId="0" fontId="0" fillId="0" borderId="0" xfId="0" applyAlignment="1" applyProtection="1">
      <alignment horizontal="center"/>
    </xf>
    <xf numFmtId="0" fontId="0" fillId="0" borderId="0" xfId="0" applyAlignment="1" applyProtection="1"/>
    <xf numFmtId="0" fontId="0" fillId="0" borderId="0" xfId="0" applyBorder="1" applyAlignment="1" applyProtection="1">
      <alignment horizontal="center"/>
    </xf>
    <xf numFmtId="0" fontId="0" fillId="0" borderId="1" xfId="0" applyBorder="1" applyAlignment="1" applyProtection="1">
      <alignment horizontal="center"/>
    </xf>
    <xf numFmtId="0" fontId="2" fillId="0" borderId="0" xfId="0" applyFont="1" applyAlignment="1" applyProtection="1">
      <alignment horizontal="center" vertical="center" wrapText="1"/>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1" xfId="0" applyFont="1" applyBorder="1" applyAlignment="1" applyProtection="1">
      <alignment horizontal="center"/>
    </xf>
    <xf numFmtId="0" fontId="0" fillId="0" borderId="10" xfId="0" applyFont="1" applyBorder="1" applyAlignment="1" applyProtection="1">
      <alignment horizontal="center"/>
    </xf>
    <xf numFmtId="0" fontId="1" fillId="0" borderId="16" xfId="0" applyFont="1" applyBorder="1" applyAlignment="1" applyProtection="1">
      <alignment horizontal="center" vertical="center"/>
    </xf>
    <xf numFmtId="0" fontId="0" fillId="0" borderId="16" xfId="0" applyFont="1" applyBorder="1" applyAlignment="1" applyProtection="1">
      <alignment horizontal="center"/>
    </xf>
    <xf numFmtId="0" fontId="0" fillId="5" borderId="19" xfId="0" applyFill="1" applyBorder="1" applyAlignment="1" applyProtection="1">
      <alignment horizontal="center"/>
    </xf>
    <xf numFmtId="0" fontId="0" fillId="0" borderId="20" xfId="0" applyFill="1" applyBorder="1" applyAlignment="1" applyProtection="1">
      <alignment horizontal="center"/>
    </xf>
    <xf numFmtId="2" fontId="0" fillId="0" borderId="20" xfId="0" applyNumberFormat="1" applyBorder="1" applyAlignment="1" applyProtection="1">
      <alignment horizontal="center"/>
    </xf>
    <xf numFmtId="2" fontId="0" fillId="0" borderId="20" xfId="0" applyNumberFormat="1" applyFill="1"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0" fillId="3" borderId="0" xfId="0" applyFont="1" applyFill="1" applyAlignment="1" applyProtection="1">
      <alignment horizontal="center"/>
    </xf>
    <xf numFmtId="0" fontId="0" fillId="0" borderId="0" xfId="0" applyAlignment="1" applyProtection="1">
      <alignment horizontal="center" vertical="top" wrapText="1"/>
    </xf>
    <xf numFmtId="0" fontId="0" fillId="0" borderId="0" xfId="0" applyAlignment="1" applyProtection="1">
      <alignment horizontal="right"/>
    </xf>
    <xf numFmtId="0" fontId="0" fillId="0" borderId="9" xfId="0" applyBorder="1" applyAlignment="1" applyProtection="1">
      <alignment horizontal="right"/>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0" xfId="0" applyFont="1" applyAlignment="1" applyProtection="1">
      <alignment horizontal="left" wrapText="1"/>
    </xf>
    <xf numFmtId="0" fontId="0" fillId="0" borderId="0" xfId="0" applyAlignment="1" applyProtection="1">
      <alignment horizontal="left"/>
      <protection locked="0"/>
    </xf>
    <xf numFmtId="0" fontId="0" fillId="0" borderId="0" xfId="0" applyFont="1" applyAlignment="1" applyProtection="1">
      <alignment horizontal="left" vertical="center" wrapText="1"/>
    </xf>
    <xf numFmtId="0" fontId="0" fillId="0" borderId="0" xfId="0" applyAlignment="1" applyProtection="1">
      <alignment horizontal="center" vertical="top" wrapText="1"/>
      <protection locked="0"/>
    </xf>
    <xf numFmtId="0" fontId="0" fillId="0" borderId="0" xfId="0" applyFont="1" applyAlignment="1" applyProtection="1">
      <alignment horizontal="right" vertical="top"/>
    </xf>
    <xf numFmtId="0" fontId="0" fillId="0" borderId="0" xfId="0" applyFont="1" applyAlignment="1" applyProtection="1">
      <alignment horizontal="right"/>
    </xf>
    <xf numFmtId="0" fontId="0" fillId="0" borderId="0" xfId="0" applyFont="1" applyAlignment="1" applyProtection="1">
      <alignment horizontal="right" vertical="top" wrapText="1"/>
    </xf>
    <xf numFmtId="0" fontId="0" fillId="0" borderId="0" xfId="0" applyFont="1" applyAlignment="1" applyProtection="1">
      <alignment horizontal="right" vertical="center" wrapText="1"/>
    </xf>
    <xf numFmtId="0" fontId="0" fillId="0" borderId="0" xfId="0" applyAlignment="1" applyProtection="1">
      <alignment horizontal="center" vertical="center"/>
    </xf>
    <xf numFmtId="0" fontId="0" fillId="0" borderId="0" xfId="0" applyAlignment="1" applyProtection="1">
      <alignment horizontal="center"/>
    </xf>
    <xf numFmtId="0" fontId="1" fillId="4" borderId="10" xfId="0" applyFont="1" applyFill="1" applyBorder="1" applyAlignment="1" applyProtection="1">
      <alignment horizontal="center" wrapText="1"/>
    </xf>
    <xf numFmtId="0" fontId="12" fillId="0" borderId="17" xfId="0" applyFont="1" applyBorder="1" applyAlignment="1" applyProtection="1">
      <alignment horizontal="center" wrapText="1"/>
    </xf>
    <xf numFmtId="0" fontId="12" fillId="0" borderId="18" xfId="0" applyFont="1" applyBorder="1" applyAlignment="1" applyProtection="1">
      <alignment horizontal="center" wrapText="1"/>
    </xf>
    <xf numFmtId="0" fontId="6" fillId="0" borderId="17" xfId="0" applyFont="1" applyBorder="1" applyAlignment="1" applyProtection="1">
      <alignment horizontal="center" wrapText="1"/>
    </xf>
    <xf numFmtId="0" fontId="6" fillId="0" borderId="18" xfId="0" applyFont="1" applyBorder="1" applyAlignment="1" applyProtection="1">
      <alignment horizontal="center" wrapText="1"/>
    </xf>
    <xf numFmtId="0" fontId="6" fillId="2" borderId="17" xfId="0" applyFont="1" applyFill="1" applyBorder="1" applyAlignment="1" applyProtection="1">
      <alignment horizontal="center" wrapText="1"/>
    </xf>
    <xf numFmtId="0" fontId="6" fillId="2" borderId="18" xfId="0" applyFont="1" applyFill="1" applyBorder="1" applyAlignment="1" applyProtection="1">
      <alignment horizontal="center" wrapText="1"/>
    </xf>
    <xf numFmtId="0" fontId="1" fillId="0" borderId="17" xfId="0" applyFont="1" applyBorder="1" applyAlignment="1" applyProtection="1">
      <alignment horizontal="center" wrapText="1"/>
    </xf>
    <xf numFmtId="0" fontId="1" fillId="0" borderId="18" xfId="0" applyFont="1" applyBorder="1" applyAlignment="1" applyProtection="1">
      <alignment horizontal="center" wrapText="1"/>
    </xf>
    <xf numFmtId="0" fontId="0" fillId="0" borderId="10" xfId="0" applyBorder="1" applyAlignment="1" applyProtection="1">
      <alignment horizontal="center" vertical="top" wrapText="1"/>
    </xf>
    <xf numFmtId="0" fontId="0" fillId="0" borderId="18" xfId="0" applyBorder="1" applyAlignment="1" applyProtection="1">
      <alignment horizontal="center"/>
    </xf>
    <xf numFmtId="0" fontId="0" fillId="0" borderId="10" xfId="0" applyBorder="1" applyAlignment="1" applyProtection="1">
      <alignment horizontal="center"/>
    </xf>
    <xf numFmtId="0" fontId="0" fillId="0" borderId="0" xfId="0" applyBorder="1" applyAlignment="1" applyProtection="1">
      <alignment horizontal="right"/>
    </xf>
    <xf numFmtId="0" fontId="0" fillId="0" borderId="0" xfId="0" applyAlignment="1" applyProtection="1">
      <alignment horizontal="left" vertical="top" wrapText="1"/>
    </xf>
    <xf numFmtId="0" fontId="13" fillId="0" borderId="0" xfId="0" applyNumberFormat="1" applyFont="1" applyProtection="1"/>
    <xf numFmtId="0" fontId="13" fillId="0" borderId="0" xfId="0" applyFont="1" applyProtection="1"/>
    <xf numFmtId="0" fontId="13" fillId="0" borderId="0" xfId="0" applyFont="1" applyFill="1" applyBorder="1" applyAlignment="1" applyProtection="1">
      <alignment horizontal="center"/>
    </xf>
    <xf numFmtId="0" fontId="13" fillId="0" borderId="0" xfId="0" applyFont="1" applyFill="1" applyAlignment="1" applyProtection="1">
      <alignment horizontal="left"/>
    </xf>
    <xf numFmtId="0" fontId="13" fillId="0" borderId="0" xfId="0" applyFont="1" applyFill="1" applyAlignment="1" applyProtection="1">
      <alignment horizontal="center"/>
    </xf>
    <xf numFmtId="0" fontId="13" fillId="0" borderId="0" xfId="0" applyFont="1" applyFill="1" applyAlignment="1" applyProtection="1">
      <alignment horizontal="right"/>
    </xf>
    <xf numFmtId="0" fontId="14" fillId="0" borderId="0" xfId="1" applyProtection="1"/>
  </cellXfs>
  <cellStyles count="2">
    <cellStyle name="Hyperlink" xfId="1" builtinId="8"/>
    <cellStyle name="Normal" xfId="0" builtinId="0"/>
  </cellStyles>
  <dxfs count="3">
    <dxf>
      <font>
        <color rgb="FF006100"/>
      </font>
      <fill>
        <patternFill>
          <bgColor rgb="FFC6EF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371475</xdr:colOff>
      <xdr:row>29</xdr:row>
      <xdr:rowOff>561976</xdr:rowOff>
    </xdr:from>
    <xdr:to>
      <xdr:col>22</xdr:col>
      <xdr:colOff>438150</xdr:colOff>
      <xdr:row>35</xdr:row>
      <xdr:rowOff>66676</xdr:rowOff>
    </xdr:to>
    <xdr:sp macro="" textlink="">
      <xdr:nvSpPr>
        <xdr:cNvPr id="2" name="TextBox 1"/>
        <xdr:cNvSpPr txBox="1"/>
      </xdr:nvSpPr>
      <xdr:spPr>
        <a:xfrm>
          <a:off x="9963150" y="3038476"/>
          <a:ext cx="21907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chart shows you what works with the values entered in the yellow highlighted areas above as well as suggesting other options to the structure of your team.</a:t>
          </a:r>
          <a:endParaRPr lang="en-US" sz="1100"/>
        </a:p>
      </xdr:txBody>
    </xdr:sp>
    <xdr:clientData/>
  </xdr:twoCellAnchor>
  <xdr:twoCellAnchor>
    <xdr:from>
      <xdr:col>4</xdr:col>
      <xdr:colOff>19051</xdr:colOff>
      <xdr:row>24</xdr:row>
      <xdr:rowOff>133351</xdr:rowOff>
    </xdr:from>
    <xdr:to>
      <xdr:col>6</xdr:col>
      <xdr:colOff>0</xdr:colOff>
      <xdr:row>26</xdr:row>
      <xdr:rowOff>114300</xdr:rowOff>
    </xdr:to>
    <xdr:cxnSp macro="">
      <xdr:nvCxnSpPr>
        <xdr:cNvPr id="4" name="Straight Arrow Connector 3"/>
        <xdr:cNvCxnSpPr/>
      </xdr:nvCxnSpPr>
      <xdr:spPr>
        <a:xfrm flipH="1" flipV="1">
          <a:off x="2543176" y="1609726"/>
          <a:ext cx="990599" cy="38099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28575</xdr:colOff>
      <xdr:row>24</xdr:row>
      <xdr:rowOff>95250</xdr:rowOff>
    </xdr:from>
    <xdr:to>
      <xdr:col>18</xdr:col>
      <xdr:colOff>228600</xdr:colOff>
      <xdr:row>26</xdr:row>
      <xdr:rowOff>9525</xdr:rowOff>
    </xdr:to>
    <xdr:cxnSp macro="">
      <xdr:nvCxnSpPr>
        <xdr:cNvPr id="9" name="Straight Arrow Connector 8"/>
        <xdr:cNvCxnSpPr/>
      </xdr:nvCxnSpPr>
      <xdr:spPr>
        <a:xfrm flipH="1" flipV="1">
          <a:off x="9620250" y="1571625"/>
          <a:ext cx="200025" cy="3143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19050</xdr:colOff>
      <xdr:row>32</xdr:row>
      <xdr:rowOff>123825</xdr:rowOff>
    </xdr:from>
    <xdr:to>
      <xdr:col>18</xdr:col>
      <xdr:colOff>371475</xdr:colOff>
      <xdr:row>32</xdr:row>
      <xdr:rowOff>123826</xdr:rowOff>
    </xdr:to>
    <xdr:cxnSp macro="">
      <xdr:nvCxnSpPr>
        <xdr:cNvPr id="11" name="Straight Arrow Connector 10"/>
        <xdr:cNvCxnSpPr>
          <a:stCxn id="2" idx="1"/>
        </xdr:cNvCxnSpPr>
      </xdr:nvCxnSpPr>
      <xdr:spPr>
        <a:xfrm flipH="1" flipV="1">
          <a:off x="9610725" y="3552825"/>
          <a:ext cx="352425"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7</xdr:col>
      <xdr:colOff>19050</xdr:colOff>
      <xdr:row>0</xdr:row>
      <xdr:rowOff>0</xdr:rowOff>
    </xdr:from>
    <xdr:to>
      <xdr:col>13</xdr:col>
      <xdr:colOff>352426</xdr:colOff>
      <xdr:row>4</xdr:row>
      <xdr:rowOff>180975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3514726" cy="1266825"/>
        </a:xfrm>
        <a:prstGeom prst="rect">
          <a:avLst/>
        </a:prstGeom>
      </xdr:spPr>
    </xdr:pic>
    <xdr:clientData/>
  </xdr:twoCellAnchor>
  <xdr:twoCellAnchor>
    <xdr:from>
      <xdr:col>7</xdr:col>
      <xdr:colOff>0</xdr:colOff>
      <xdr:row>45</xdr:row>
      <xdr:rowOff>104775</xdr:rowOff>
    </xdr:from>
    <xdr:to>
      <xdr:col>7</xdr:col>
      <xdr:colOff>485775</xdr:colOff>
      <xdr:row>45</xdr:row>
      <xdr:rowOff>104775</xdr:rowOff>
    </xdr:to>
    <xdr:cxnSp macro="">
      <xdr:nvCxnSpPr>
        <xdr:cNvPr id="5" name="Straight Arrow Connector 4"/>
        <xdr:cNvCxnSpPr/>
      </xdr:nvCxnSpPr>
      <xdr:spPr>
        <a:xfrm>
          <a:off x="4038600" y="8343900"/>
          <a:ext cx="4857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9525</xdr:colOff>
      <xdr:row>46</xdr:row>
      <xdr:rowOff>238125</xdr:rowOff>
    </xdr:from>
    <xdr:to>
      <xdr:col>7</xdr:col>
      <xdr:colOff>495300</xdr:colOff>
      <xdr:row>46</xdr:row>
      <xdr:rowOff>238125</xdr:rowOff>
    </xdr:to>
    <xdr:cxnSp macro="">
      <xdr:nvCxnSpPr>
        <xdr:cNvPr id="10" name="Straight Arrow Connector 9"/>
        <xdr:cNvCxnSpPr/>
      </xdr:nvCxnSpPr>
      <xdr:spPr>
        <a:xfrm>
          <a:off x="4048125" y="8677275"/>
          <a:ext cx="4857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19050</xdr:colOff>
      <xdr:row>47</xdr:row>
      <xdr:rowOff>95250</xdr:rowOff>
    </xdr:from>
    <xdr:to>
      <xdr:col>8</xdr:col>
      <xdr:colOff>0</xdr:colOff>
      <xdr:row>47</xdr:row>
      <xdr:rowOff>95250</xdr:rowOff>
    </xdr:to>
    <xdr:cxnSp macro="">
      <xdr:nvCxnSpPr>
        <xdr:cNvPr id="12" name="Straight Arrow Connector 11"/>
        <xdr:cNvCxnSpPr/>
      </xdr:nvCxnSpPr>
      <xdr:spPr>
        <a:xfrm>
          <a:off x="4057650" y="8991600"/>
          <a:ext cx="4857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19050</xdr:colOff>
      <xdr:row>48</xdr:row>
      <xdr:rowOff>104775</xdr:rowOff>
    </xdr:from>
    <xdr:to>
      <xdr:col>8</xdr:col>
      <xdr:colOff>0</xdr:colOff>
      <xdr:row>48</xdr:row>
      <xdr:rowOff>104775</xdr:rowOff>
    </xdr:to>
    <xdr:cxnSp macro="">
      <xdr:nvCxnSpPr>
        <xdr:cNvPr id="13" name="Straight Arrow Connector 12"/>
        <xdr:cNvCxnSpPr/>
      </xdr:nvCxnSpPr>
      <xdr:spPr>
        <a:xfrm>
          <a:off x="4057650" y="9201150"/>
          <a:ext cx="4857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19050</xdr:colOff>
      <xdr:row>49</xdr:row>
      <xdr:rowOff>114300</xdr:rowOff>
    </xdr:from>
    <xdr:to>
      <xdr:col>8</xdr:col>
      <xdr:colOff>0</xdr:colOff>
      <xdr:row>49</xdr:row>
      <xdr:rowOff>114300</xdr:rowOff>
    </xdr:to>
    <xdr:cxnSp macro="">
      <xdr:nvCxnSpPr>
        <xdr:cNvPr id="14" name="Straight Arrow Connector 13"/>
        <xdr:cNvCxnSpPr/>
      </xdr:nvCxnSpPr>
      <xdr:spPr>
        <a:xfrm>
          <a:off x="4057650" y="9410700"/>
          <a:ext cx="4857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19050</xdr:colOff>
      <xdr:row>19</xdr:row>
      <xdr:rowOff>9525</xdr:rowOff>
    </xdr:from>
    <xdr:to>
      <xdr:col>2</xdr:col>
      <xdr:colOff>628650</xdr:colOff>
      <xdr:row>20</xdr:row>
      <xdr:rowOff>190500</xdr:rowOff>
    </xdr:to>
    <xdr:cxnSp macro="">
      <xdr:nvCxnSpPr>
        <xdr:cNvPr id="8" name="Straight Arrow Connector 7"/>
        <xdr:cNvCxnSpPr/>
      </xdr:nvCxnSpPr>
      <xdr:spPr>
        <a:xfrm>
          <a:off x="628650" y="4057650"/>
          <a:ext cx="1219200" cy="3714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219075</xdr:colOff>
      <xdr:row>49</xdr:row>
      <xdr:rowOff>171451</xdr:rowOff>
    </xdr:from>
    <xdr:to>
      <xdr:col>15</xdr:col>
      <xdr:colOff>66675</xdr:colOff>
      <xdr:row>52</xdr:row>
      <xdr:rowOff>28575</xdr:rowOff>
    </xdr:to>
    <xdr:cxnSp macro="">
      <xdr:nvCxnSpPr>
        <xdr:cNvPr id="16" name="Straight Arrow Connector 15"/>
        <xdr:cNvCxnSpPr/>
      </xdr:nvCxnSpPr>
      <xdr:spPr>
        <a:xfrm flipV="1">
          <a:off x="7791450" y="11782426"/>
          <a:ext cx="352425" cy="4381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19051</xdr:colOff>
      <xdr:row>2</xdr:row>
      <xdr:rowOff>5042</xdr:rowOff>
    </xdr:from>
    <xdr:to>
      <xdr:col>6</xdr:col>
      <xdr:colOff>600075</xdr:colOff>
      <xdr:row>8</xdr:row>
      <xdr:rowOff>176492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1" y="405092"/>
          <a:ext cx="3019424"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p9@jps.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2"/>
  <sheetViews>
    <sheetView tabSelected="1" zoomScaleNormal="100" workbookViewId="0"/>
  </sheetViews>
  <sheetFormatPr defaultRowHeight="15"/>
  <cols>
    <col min="1" max="2" width="9.140625" style="2"/>
    <col min="3" max="3" width="12" style="2" customWidth="1"/>
    <col min="4" max="10" width="7.5703125" style="2" customWidth="1"/>
    <col min="11" max="12" width="8.28515625" style="2" customWidth="1"/>
    <col min="13" max="13" width="8.42578125" style="2" customWidth="1"/>
    <col min="14" max="14" width="8.28515625" style="2" customWidth="1"/>
    <col min="15" max="15" width="7.5703125" style="2" customWidth="1"/>
    <col min="16" max="16" width="8.28515625" style="2" customWidth="1"/>
    <col min="17" max="21" width="7.5703125" style="2" customWidth="1"/>
    <col min="22" max="16384" width="9.140625" style="2"/>
  </cols>
  <sheetData>
    <row r="1" spans="1:23" ht="23.25">
      <c r="A1" s="34" t="s">
        <v>16</v>
      </c>
    </row>
    <row r="2" spans="1:23" ht="32.25" customHeight="1">
      <c r="A2" s="72" t="s">
        <v>17</v>
      </c>
      <c r="B2" s="72"/>
      <c r="C2" s="72"/>
      <c r="D2" s="72"/>
      <c r="E2" s="72"/>
      <c r="F2" s="72"/>
      <c r="G2" s="72"/>
    </row>
    <row r="3" spans="1:23">
      <c r="A3" s="1" t="s">
        <v>18</v>
      </c>
      <c r="B3" s="32"/>
      <c r="C3" s="32"/>
      <c r="D3" s="32"/>
      <c r="E3" s="32"/>
      <c r="F3" s="32"/>
      <c r="G3" s="32"/>
    </row>
    <row r="7" spans="1:23" s="3" customFormat="1">
      <c r="A7" s="77" t="s">
        <v>20</v>
      </c>
      <c r="B7" s="77"/>
      <c r="C7" s="77"/>
      <c r="D7" s="77"/>
      <c r="E7" s="77"/>
      <c r="F7" s="77"/>
      <c r="G7" s="77"/>
      <c r="H7" s="77"/>
      <c r="I7" s="77"/>
      <c r="J7" s="77"/>
      <c r="K7" s="77"/>
      <c r="L7" s="77"/>
      <c r="M7" s="77"/>
      <c r="N7" s="77"/>
      <c r="O7" s="77"/>
      <c r="P7" s="77"/>
      <c r="Q7" s="77"/>
      <c r="R7" s="77"/>
      <c r="S7" s="77"/>
      <c r="T7" s="77"/>
      <c r="U7" s="77"/>
      <c r="V7" s="77"/>
      <c r="W7" s="77"/>
    </row>
    <row r="8" spans="1:23" s="3" customFormat="1" ht="15" customHeight="1">
      <c r="A8" s="77"/>
      <c r="B8" s="77"/>
      <c r="C8" s="77"/>
      <c r="D8" s="77"/>
      <c r="E8" s="77"/>
      <c r="F8" s="77"/>
      <c r="G8" s="77"/>
      <c r="H8" s="77"/>
      <c r="I8" s="77"/>
      <c r="J8" s="77"/>
      <c r="K8" s="77"/>
      <c r="L8" s="77"/>
      <c r="M8" s="77"/>
      <c r="N8" s="77"/>
      <c r="O8" s="77"/>
      <c r="P8" s="77"/>
      <c r="Q8" s="77"/>
      <c r="R8" s="77"/>
      <c r="S8" s="77"/>
      <c r="T8" s="77"/>
      <c r="U8" s="77"/>
      <c r="V8" s="77"/>
      <c r="W8" s="77"/>
    </row>
    <row r="9" spans="1:23" s="3" customFormat="1">
      <c r="A9" s="77"/>
      <c r="B9" s="77"/>
      <c r="C9" s="77"/>
      <c r="D9" s="77"/>
      <c r="E9" s="77"/>
      <c r="F9" s="77"/>
      <c r="G9" s="77"/>
      <c r="H9" s="77"/>
      <c r="I9" s="77"/>
      <c r="J9" s="77"/>
      <c r="K9" s="77"/>
      <c r="L9" s="77"/>
      <c r="M9" s="77"/>
      <c r="N9" s="77"/>
      <c r="O9" s="77"/>
      <c r="P9" s="77"/>
      <c r="Q9" s="77"/>
      <c r="R9" s="77"/>
      <c r="S9" s="77"/>
      <c r="T9" s="77"/>
      <c r="U9" s="77"/>
      <c r="V9" s="77"/>
      <c r="W9" s="77"/>
    </row>
    <row r="10" spans="1:23" s="3" customFormat="1">
      <c r="A10" s="77"/>
      <c r="B10" s="77"/>
      <c r="C10" s="77"/>
      <c r="D10" s="77"/>
      <c r="E10" s="77"/>
      <c r="F10" s="77"/>
      <c r="G10" s="77"/>
      <c r="H10" s="77"/>
      <c r="I10" s="77"/>
      <c r="J10" s="77"/>
      <c r="K10" s="77"/>
      <c r="L10" s="77"/>
      <c r="M10" s="77"/>
      <c r="N10" s="77"/>
      <c r="O10" s="77"/>
      <c r="P10" s="77"/>
      <c r="Q10" s="77"/>
      <c r="R10" s="77"/>
      <c r="S10" s="77"/>
      <c r="T10" s="77"/>
      <c r="U10" s="77"/>
      <c r="V10" s="77"/>
      <c r="W10" s="77"/>
    </row>
    <row r="11" spans="1:23" s="3" customFormat="1">
      <c r="A11" s="38"/>
      <c r="B11" s="38"/>
      <c r="C11" s="38"/>
      <c r="D11" s="38"/>
      <c r="E11" s="38"/>
      <c r="F11" s="38"/>
      <c r="G11" s="38"/>
      <c r="H11" s="38"/>
      <c r="I11" s="38"/>
      <c r="J11" s="38"/>
      <c r="K11" s="38"/>
      <c r="L11" s="38"/>
      <c r="M11" s="38"/>
      <c r="N11" s="38"/>
      <c r="O11" s="38"/>
      <c r="P11" s="38"/>
      <c r="Q11" s="38"/>
      <c r="R11" s="38"/>
      <c r="S11" s="38"/>
      <c r="T11" s="38"/>
      <c r="U11" s="38"/>
      <c r="V11" s="38"/>
      <c r="W11" s="38"/>
    </row>
    <row r="12" spans="1:23" s="3" customFormat="1" ht="90.75" customHeight="1">
      <c r="A12" s="79" t="s">
        <v>120</v>
      </c>
      <c r="B12" s="79"/>
      <c r="C12" s="79"/>
      <c r="D12" s="79"/>
      <c r="E12" s="79"/>
      <c r="F12" s="79"/>
      <c r="G12" s="79"/>
      <c r="H12" s="79"/>
      <c r="I12" s="79"/>
      <c r="J12" s="79"/>
      <c r="K12" s="79"/>
      <c r="L12" s="79"/>
      <c r="M12" s="79"/>
      <c r="N12" s="79"/>
      <c r="O12" s="79"/>
      <c r="P12" s="79"/>
      <c r="Q12" s="79"/>
      <c r="R12" s="79"/>
      <c r="S12" s="79"/>
      <c r="T12" s="79"/>
      <c r="U12" s="79"/>
      <c r="V12" s="79"/>
      <c r="W12" s="79"/>
    </row>
    <row r="13" spans="1:23" s="3" customFormat="1">
      <c r="A13" s="18"/>
      <c r="B13" s="18"/>
      <c r="C13" s="18"/>
      <c r="D13" s="18"/>
      <c r="E13" s="18"/>
      <c r="F13" s="18"/>
      <c r="G13" s="18"/>
      <c r="H13" s="18"/>
      <c r="I13" s="18"/>
      <c r="J13" s="18"/>
      <c r="K13" s="18"/>
      <c r="L13" s="18"/>
      <c r="M13" s="18"/>
      <c r="N13" s="18"/>
      <c r="O13" s="18"/>
      <c r="P13" s="18"/>
      <c r="Q13" s="18"/>
      <c r="R13" s="18"/>
      <c r="S13" s="18"/>
      <c r="T13" s="18"/>
      <c r="U13" s="18"/>
      <c r="V13" s="18"/>
      <c r="W13" s="18"/>
    </row>
    <row r="14" spans="1:23" s="3" customFormat="1">
      <c r="A14" s="38"/>
      <c r="B14" s="38"/>
      <c r="C14" s="38"/>
      <c r="D14" s="38"/>
      <c r="E14" s="38"/>
      <c r="F14" s="38"/>
      <c r="G14" s="38"/>
      <c r="H14" s="38"/>
      <c r="I14" s="38"/>
      <c r="J14" s="38"/>
      <c r="K14" s="38"/>
      <c r="L14" s="38"/>
      <c r="M14" s="38"/>
      <c r="N14" s="38"/>
      <c r="O14" s="38"/>
      <c r="P14" s="38"/>
      <c r="Q14" s="38"/>
      <c r="R14" s="38"/>
      <c r="S14" s="38"/>
      <c r="T14" s="38"/>
      <c r="U14" s="38"/>
      <c r="V14" s="38"/>
      <c r="W14" s="38"/>
    </row>
    <row r="15" spans="1:23" s="3" customFormat="1" ht="23.25">
      <c r="A15" s="38"/>
      <c r="B15" s="38"/>
      <c r="C15" s="38"/>
      <c r="D15" s="38"/>
      <c r="E15" s="38"/>
      <c r="F15" s="38"/>
      <c r="G15" s="38"/>
      <c r="H15" s="38"/>
      <c r="I15" s="40" t="s">
        <v>39</v>
      </c>
      <c r="J15" s="30"/>
      <c r="K15" s="30"/>
      <c r="L15" s="30"/>
      <c r="M15" s="31"/>
      <c r="N15" s="38"/>
      <c r="O15" s="38"/>
      <c r="P15" s="38"/>
      <c r="Q15" s="38"/>
      <c r="R15" s="38"/>
      <c r="S15" s="38"/>
      <c r="T15" s="38"/>
      <c r="U15" s="38"/>
      <c r="V15" s="38"/>
      <c r="W15" s="38"/>
    </row>
    <row r="16" spans="1:23" s="3" customFormat="1">
      <c r="A16" s="41" t="s">
        <v>37</v>
      </c>
      <c r="B16" s="27"/>
      <c r="C16" s="28"/>
    </row>
    <row r="17" spans="1:24" s="3" customFormat="1">
      <c r="A17" s="42" t="s">
        <v>126</v>
      </c>
    </row>
    <row r="18" spans="1:24" s="3" customFormat="1">
      <c r="A18" s="4"/>
    </row>
    <row r="19" spans="1:24" s="3" customFormat="1">
      <c r="A19" s="42" t="s">
        <v>41</v>
      </c>
      <c r="M19" s="20"/>
    </row>
    <row r="20" spans="1:24" s="3" customFormat="1">
      <c r="A20" s="4"/>
    </row>
    <row r="21" spans="1:24" ht="15.75" thickBot="1">
      <c r="G21" s="43" t="s">
        <v>26</v>
      </c>
    </row>
    <row r="22" spans="1:24" ht="15.75" thickBot="1">
      <c r="A22" s="43" t="s">
        <v>6</v>
      </c>
      <c r="D22" s="5">
        <v>150</v>
      </c>
      <c r="F22" s="2" t="s">
        <v>10</v>
      </c>
      <c r="G22" s="39">
        <v>1</v>
      </c>
      <c r="H22" s="39">
        <v>2</v>
      </c>
      <c r="I22" s="39">
        <v>3</v>
      </c>
      <c r="J22" s="39">
        <v>4</v>
      </c>
      <c r="K22" s="39">
        <v>5</v>
      </c>
      <c r="L22" s="39">
        <v>6</v>
      </c>
      <c r="M22" s="39">
        <v>7</v>
      </c>
      <c r="N22" s="39">
        <v>8</v>
      </c>
      <c r="O22" s="39">
        <v>9</v>
      </c>
      <c r="P22" s="39">
        <v>10</v>
      </c>
      <c r="Q22" s="39">
        <v>11</v>
      </c>
      <c r="R22" s="39">
        <v>12</v>
      </c>
      <c r="S22" s="39">
        <v>13</v>
      </c>
      <c r="T22" s="39">
        <v>14</v>
      </c>
      <c r="U22" s="39">
        <v>15</v>
      </c>
      <c r="V22" s="39" t="s">
        <v>13</v>
      </c>
    </row>
    <row r="23" spans="1:24" ht="15.75" thickBot="1">
      <c r="A23" s="43" t="s">
        <v>7</v>
      </c>
      <c r="D23" s="5">
        <v>6</v>
      </c>
      <c r="E23" s="75" t="s">
        <v>11</v>
      </c>
      <c r="F23" s="76"/>
      <c r="G23" s="6">
        <v>5</v>
      </c>
      <c r="H23" s="7">
        <v>5</v>
      </c>
      <c r="I23" s="7">
        <v>5</v>
      </c>
      <c r="J23" s="7">
        <v>5</v>
      </c>
      <c r="K23" s="7">
        <v>5</v>
      </c>
      <c r="L23" s="7">
        <v>5</v>
      </c>
      <c r="M23" s="7">
        <v>5</v>
      </c>
      <c r="N23" s="7">
        <v>5</v>
      </c>
      <c r="O23" s="7"/>
      <c r="P23" s="8"/>
      <c r="Q23" s="8"/>
      <c r="R23" s="8"/>
      <c r="S23" s="8"/>
      <c r="T23" s="8"/>
      <c r="U23" s="8"/>
      <c r="V23" s="50">
        <f>SUM(G23:U23)</f>
        <v>40</v>
      </c>
      <c r="W23" s="78" t="s">
        <v>23</v>
      </c>
      <c r="X23" s="78"/>
    </row>
    <row r="24" spans="1:24" ht="15.75" thickBot="1">
      <c r="A24" s="43" t="s">
        <v>9</v>
      </c>
      <c r="D24" s="5">
        <v>5</v>
      </c>
      <c r="E24" s="75" t="s">
        <v>12</v>
      </c>
      <c r="F24" s="76"/>
      <c r="G24" s="9"/>
      <c r="H24" s="10"/>
      <c r="I24" s="10"/>
      <c r="J24" s="10"/>
      <c r="K24" s="10"/>
      <c r="L24" s="10"/>
      <c r="M24" s="10"/>
      <c r="N24" s="10"/>
      <c r="O24" s="10"/>
      <c r="P24" s="11"/>
      <c r="Q24" s="11"/>
      <c r="R24" s="11"/>
      <c r="S24" s="11"/>
      <c r="T24" s="11"/>
      <c r="U24" s="11"/>
      <c r="V24" s="50">
        <f>SUM(G24:U24)</f>
        <v>0</v>
      </c>
      <c r="W24" s="78" t="s">
        <v>24</v>
      </c>
      <c r="X24" s="78"/>
    </row>
    <row r="25" spans="1:24" ht="15.75" thickBot="1">
      <c r="A25" s="43" t="s">
        <v>8</v>
      </c>
      <c r="D25" s="5">
        <v>8</v>
      </c>
      <c r="G25" s="50">
        <f>G23+G24</f>
        <v>5</v>
      </c>
      <c r="H25" s="50">
        <f t="shared" ref="H25:U25" si="0">H23+H24</f>
        <v>5</v>
      </c>
      <c r="I25" s="50">
        <f t="shared" si="0"/>
        <v>5</v>
      </c>
      <c r="J25" s="50">
        <f t="shared" si="0"/>
        <v>5</v>
      </c>
      <c r="K25" s="50">
        <f t="shared" si="0"/>
        <v>5</v>
      </c>
      <c r="L25" s="50">
        <f t="shared" si="0"/>
        <v>5</v>
      </c>
      <c r="M25" s="50">
        <f t="shared" si="0"/>
        <v>5</v>
      </c>
      <c r="N25" s="50">
        <f t="shared" si="0"/>
        <v>5</v>
      </c>
      <c r="O25" s="50">
        <f t="shared" si="0"/>
        <v>0</v>
      </c>
      <c r="P25" s="50">
        <f t="shared" si="0"/>
        <v>0</v>
      </c>
      <c r="Q25" s="50">
        <f t="shared" si="0"/>
        <v>0</v>
      </c>
      <c r="R25" s="50">
        <f t="shared" si="0"/>
        <v>0</v>
      </c>
      <c r="S25" s="50">
        <f t="shared" si="0"/>
        <v>0</v>
      </c>
      <c r="T25" s="50">
        <f t="shared" si="0"/>
        <v>0</v>
      </c>
      <c r="U25" s="50">
        <f t="shared" si="0"/>
        <v>0</v>
      </c>
      <c r="V25" s="52">
        <f>SUM(G25:U25)</f>
        <v>40</v>
      </c>
    </row>
    <row r="26" spans="1:24" ht="15.75" thickBot="1">
      <c r="D26" s="16"/>
      <c r="H26" s="12"/>
      <c r="I26" s="12"/>
      <c r="J26" s="12"/>
      <c r="K26" s="12"/>
      <c r="L26" s="12"/>
      <c r="M26" s="12"/>
      <c r="N26" s="12"/>
      <c r="O26" s="12"/>
      <c r="P26" s="12"/>
      <c r="Q26" s="12"/>
      <c r="R26" s="12"/>
      <c r="S26" s="12"/>
      <c r="T26" s="12"/>
      <c r="U26" s="12"/>
    </row>
    <row r="27" spans="1:24" ht="15.75" thickBot="1">
      <c r="A27" s="73" t="s">
        <v>5</v>
      </c>
      <c r="B27" s="73"/>
      <c r="C27" s="73"/>
      <c r="D27" s="74"/>
      <c r="E27" s="53">
        <f>IF(ISERROR(D22/D24),"",(D22/D24))</f>
        <v>30</v>
      </c>
      <c r="G27" s="44" t="s">
        <v>42</v>
      </c>
    </row>
    <row r="28" spans="1:24" ht="15.75" thickBot="1">
      <c r="A28" s="73" t="s">
        <v>19</v>
      </c>
      <c r="B28" s="73"/>
      <c r="C28" s="73"/>
      <c r="D28" s="74"/>
      <c r="E28" s="53">
        <f>V23</f>
        <v>40</v>
      </c>
    </row>
    <row r="29" spans="1:24" ht="15.75" thickBot="1">
      <c r="A29" s="73" t="s">
        <v>15</v>
      </c>
      <c r="B29" s="73"/>
      <c r="C29" s="73"/>
      <c r="D29" s="74"/>
      <c r="E29" s="53">
        <f>IF(ISERROR((E27*E28)/D25),"",(E27*E28)/D25)</f>
        <v>150</v>
      </c>
    </row>
    <row r="30" spans="1:24" ht="45" customHeight="1" thickBot="1">
      <c r="A30" s="37"/>
      <c r="B30" s="37"/>
      <c r="C30" s="37"/>
      <c r="D30" s="54" t="str">
        <f>IF(D38="NO","",IF($V$25=0,"",IF($E$29="","",IF(D32=$E$29,"BEST",IF(AND(D36=0,D38="YES"),"BEST",IF(D32=($E$29*2),"WILL WORK",IF(D32=($E$29*3),"WILL WORK",IF(D32=($E$29*4),"WILL WORK",IF(D38="YES","WILL WORK","")))))))))</f>
        <v/>
      </c>
      <c r="E30" s="54" t="str">
        <f t="shared" ref="E30:R30" si="1">IF(E38="NO","",IF($V$25=0,"",IF($E$29="","",IF(E32=$E$29,"BEST",IF(AND(E36=0,E38="YES"),"BEST",IF(E32=($E$29*2),"WILL WORK",IF(E32=($E$29*3),"WILL WORK",IF(E32=($E$29*4),"WILL WORK",IF(E38="YES","WILL WORK","")))))))))</f>
        <v/>
      </c>
      <c r="F30" s="54" t="str">
        <f t="shared" si="1"/>
        <v/>
      </c>
      <c r="G30" s="54" t="str">
        <f t="shared" si="1"/>
        <v/>
      </c>
      <c r="H30" s="54" t="str">
        <f t="shared" si="1"/>
        <v/>
      </c>
      <c r="I30" s="54" t="str">
        <f t="shared" si="1"/>
        <v/>
      </c>
      <c r="J30" s="54" t="str">
        <f t="shared" si="1"/>
        <v/>
      </c>
      <c r="K30" s="54" t="str">
        <f t="shared" si="1"/>
        <v>WILL WORK</v>
      </c>
      <c r="L30" s="54" t="str">
        <f t="shared" si="1"/>
        <v/>
      </c>
      <c r="M30" s="54" t="str">
        <f t="shared" si="1"/>
        <v>WILL WORK</v>
      </c>
      <c r="N30" s="54" t="str">
        <f t="shared" si="1"/>
        <v/>
      </c>
      <c r="O30" s="54" t="str">
        <f t="shared" si="1"/>
        <v/>
      </c>
      <c r="P30" s="54" t="str">
        <f t="shared" si="1"/>
        <v/>
      </c>
      <c r="Q30" s="54" t="str">
        <f t="shared" si="1"/>
        <v/>
      </c>
      <c r="R30" s="54" t="str">
        <f t="shared" si="1"/>
        <v/>
      </c>
    </row>
    <row r="31" spans="1:24">
      <c r="A31" s="43" t="s">
        <v>21</v>
      </c>
      <c r="D31" s="13">
        <v>1</v>
      </c>
      <c r="E31" s="14">
        <v>2</v>
      </c>
      <c r="F31" s="14">
        <v>3</v>
      </c>
      <c r="G31" s="14">
        <v>4</v>
      </c>
      <c r="H31" s="14">
        <v>5</v>
      </c>
      <c r="I31" s="14">
        <v>6</v>
      </c>
      <c r="J31" s="14">
        <v>7</v>
      </c>
      <c r="K31" s="14">
        <v>8</v>
      </c>
      <c r="L31" s="14">
        <v>9</v>
      </c>
      <c r="M31" s="14">
        <v>10</v>
      </c>
      <c r="N31" s="14">
        <v>11</v>
      </c>
      <c r="O31" s="14">
        <v>12</v>
      </c>
      <c r="P31" s="14">
        <v>13</v>
      </c>
      <c r="Q31" s="14">
        <v>14</v>
      </c>
      <c r="R31" s="15">
        <v>15</v>
      </c>
    </row>
    <row r="32" spans="1:24">
      <c r="A32" s="43" t="s">
        <v>0</v>
      </c>
      <c r="D32" s="55">
        <f>IF(ISERROR(D31*$E$27),"",(D31*$E$27))</f>
        <v>30</v>
      </c>
      <c r="E32" s="56">
        <f>IF(ISERROR(E31*$E$27),"",(E31*$E$27))</f>
        <v>60</v>
      </c>
      <c r="F32" s="56">
        <f t="shared" ref="F32:R32" si="2">IF(ISERROR(F31*$E$27),"",(F31*$E$27))</f>
        <v>90</v>
      </c>
      <c r="G32" s="56">
        <f t="shared" si="2"/>
        <v>120</v>
      </c>
      <c r="H32" s="56">
        <f t="shared" si="2"/>
        <v>150</v>
      </c>
      <c r="I32" s="56">
        <f t="shared" si="2"/>
        <v>180</v>
      </c>
      <c r="J32" s="56">
        <f t="shared" si="2"/>
        <v>210</v>
      </c>
      <c r="K32" s="56">
        <f t="shared" si="2"/>
        <v>240</v>
      </c>
      <c r="L32" s="56">
        <f t="shared" si="2"/>
        <v>270</v>
      </c>
      <c r="M32" s="56">
        <f t="shared" si="2"/>
        <v>300</v>
      </c>
      <c r="N32" s="56">
        <f t="shared" si="2"/>
        <v>330</v>
      </c>
      <c r="O32" s="56">
        <f t="shared" si="2"/>
        <v>360</v>
      </c>
      <c r="P32" s="56">
        <f t="shared" si="2"/>
        <v>390</v>
      </c>
      <c r="Q32" s="56">
        <f t="shared" si="2"/>
        <v>420</v>
      </c>
      <c r="R32" s="57">
        <f t="shared" si="2"/>
        <v>450</v>
      </c>
    </row>
    <row r="33" spans="1:24">
      <c r="A33" s="43" t="s">
        <v>1</v>
      </c>
      <c r="D33" s="55">
        <f t="shared" ref="D33:R33" si="3">D31*$D$23</f>
        <v>6</v>
      </c>
      <c r="E33" s="56">
        <f t="shared" si="3"/>
        <v>12</v>
      </c>
      <c r="F33" s="56">
        <f t="shared" si="3"/>
        <v>18</v>
      </c>
      <c r="G33" s="56">
        <f t="shared" si="3"/>
        <v>24</v>
      </c>
      <c r="H33" s="56">
        <f t="shared" si="3"/>
        <v>30</v>
      </c>
      <c r="I33" s="56">
        <f t="shared" si="3"/>
        <v>36</v>
      </c>
      <c r="J33" s="56">
        <f t="shared" si="3"/>
        <v>42</v>
      </c>
      <c r="K33" s="56">
        <f t="shared" si="3"/>
        <v>48</v>
      </c>
      <c r="L33" s="56">
        <f t="shared" si="3"/>
        <v>54</v>
      </c>
      <c r="M33" s="56">
        <f t="shared" si="3"/>
        <v>60</v>
      </c>
      <c r="N33" s="56">
        <f t="shared" si="3"/>
        <v>66</v>
      </c>
      <c r="O33" s="56">
        <f t="shared" si="3"/>
        <v>72</v>
      </c>
      <c r="P33" s="56">
        <f t="shared" si="3"/>
        <v>78</v>
      </c>
      <c r="Q33" s="56">
        <f t="shared" si="3"/>
        <v>84</v>
      </c>
      <c r="R33" s="57">
        <f t="shared" si="3"/>
        <v>90</v>
      </c>
    </row>
    <row r="34" spans="1:24">
      <c r="A34" s="43" t="s">
        <v>2</v>
      </c>
      <c r="D34" s="55">
        <f>IF(ISERROR(D33/$D$24),"",(D33/$D$24))</f>
        <v>1.2</v>
      </c>
      <c r="E34" s="56">
        <f t="shared" ref="E34:R34" si="4">IF(ISERROR(E33/$D$24),"",(E33/$D$24))</f>
        <v>2.4</v>
      </c>
      <c r="F34" s="56">
        <f t="shared" si="4"/>
        <v>3.6</v>
      </c>
      <c r="G34" s="56">
        <f t="shared" si="4"/>
        <v>4.8</v>
      </c>
      <c r="H34" s="56">
        <f t="shared" si="4"/>
        <v>6</v>
      </c>
      <c r="I34" s="56">
        <f t="shared" si="4"/>
        <v>7.2</v>
      </c>
      <c r="J34" s="56">
        <f t="shared" si="4"/>
        <v>8.4</v>
      </c>
      <c r="K34" s="56">
        <f t="shared" si="4"/>
        <v>9.6</v>
      </c>
      <c r="L34" s="56">
        <f t="shared" si="4"/>
        <v>10.8</v>
      </c>
      <c r="M34" s="56">
        <f t="shared" si="4"/>
        <v>12</v>
      </c>
      <c r="N34" s="56">
        <f t="shared" si="4"/>
        <v>13.2</v>
      </c>
      <c r="O34" s="56">
        <f t="shared" si="4"/>
        <v>14.4</v>
      </c>
      <c r="P34" s="56">
        <f t="shared" si="4"/>
        <v>15.6</v>
      </c>
      <c r="Q34" s="56">
        <f t="shared" si="4"/>
        <v>16.8</v>
      </c>
      <c r="R34" s="57">
        <f t="shared" si="4"/>
        <v>18</v>
      </c>
    </row>
    <row r="35" spans="1:24">
      <c r="A35" s="43" t="s">
        <v>22</v>
      </c>
      <c r="D35" s="55">
        <f t="shared" ref="D35:R35" si="5">$E$28</f>
        <v>40</v>
      </c>
      <c r="E35" s="56">
        <f t="shared" si="5"/>
        <v>40</v>
      </c>
      <c r="F35" s="56">
        <f t="shared" si="5"/>
        <v>40</v>
      </c>
      <c r="G35" s="56">
        <f t="shared" si="5"/>
        <v>40</v>
      </c>
      <c r="H35" s="56">
        <f t="shared" si="5"/>
        <v>40</v>
      </c>
      <c r="I35" s="56">
        <f t="shared" si="5"/>
        <v>40</v>
      </c>
      <c r="J35" s="56">
        <f t="shared" si="5"/>
        <v>40</v>
      </c>
      <c r="K35" s="56">
        <f t="shared" si="5"/>
        <v>40</v>
      </c>
      <c r="L35" s="56">
        <f t="shared" si="5"/>
        <v>40</v>
      </c>
      <c r="M35" s="56">
        <f t="shared" si="5"/>
        <v>40</v>
      </c>
      <c r="N35" s="56">
        <f t="shared" si="5"/>
        <v>40</v>
      </c>
      <c r="O35" s="56">
        <f t="shared" si="5"/>
        <v>40</v>
      </c>
      <c r="P35" s="56">
        <f t="shared" si="5"/>
        <v>40</v>
      </c>
      <c r="Q35" s="56">
        <f t="shared" si="5"/>
        <v>40</v>
      </c>
      <c r="R35" s="57">
        <f t="shared" si="5"/>
        <v>40</v>
      </c>
    </row>
    <row r="36" spans="1:24">
      <c r="A36" s="43" t="s">
        <v>3</v>
      </c>
      <c r="D36" s="55">
        <f t="shared" ref="D36:G36" si="6">D33-D35</f>
        <v>-34</v>
      </c>
      <c r="E36" s="56">
        <f t="shared" si="6"/>
        <v>-28</v>
      </c>
      <c r="F36" s="56">
        <f t="shared" si="6"/>
        <v>-22</v>
      </c>
      <c r="G36" s="56">
        <f t="shared" si="6"/>
        <v>-16</v>
      </c>
      <c r="H36" s="56">
        <f>H33-H35</f>
        <v>-10</v>
      </c>
      <c r="I36" s="56">
        <f t="shared" ref="I36" si="7">I33-I35</f>
        <v>-4</v>
      </c>
      <c r="J36" s="56">
        <f t="shared" ref="J36" si="8">J33-J35</f>
        <v>2</v>
      </c>
      <c r="K36" s="56">
        <f t="shared" ref="K36" si="9">K33-K35</f>
        <v>8</v>
      </c>
      <c r="L36" s="56">
        <f t="shared" ref="L36:M36" si="10">L33-L35</f>
        <v>14</v>
      </c>
      <c r="M36" s="56">
        <f t="shared" si="10"/>
        <v>20</v>
      </c>
      <c r="N36" s="56">
        <f t="shared" ref="N36" si="11">N33-N35</f>
        <v>26</v>
      </c>
      <c r="O36" s="56">
        <f t="shared" ref="O36" si="12">O33-O35</f>
        <v>32</v>
      </c>
      <c r="P36" s="56">
        <f t="shared" ref="P36" si="13">P33-P35</f>
        <v>38</v>
      </c>
      <c r="Q36" s="56">
        <f t="shared" ref="Q36:R36" si="14">Q33-Q35</f>
        <v>44</v>
      </c>
      <c r="R36" s="57">
        <f t="shared" si="14"/>
        <v>50</v>
      </c>
    </row>
    <row r="37" spans="1:24">
      <c r="A37" s="43" t="s">
        <v>4</v>
      </c>
      <c r="D37" s="55">
        <f t="shared" ref="D37:G37" si="15">D36/D31</f>
        <v>-34</v>
      </c>
      <c r="E37" s="56">
        <f t="shared" si="15"/>
        <v>-14</v>
      </c>
      <c r="F37" s="56">
        <f t="shared" si="15"/>
        <v>-7.333333333333333</v>
      </c>
      <c r="G37" s="56">
        <f t="shared" si="15"/>
        <v>-4</v>
      </c>
      <c r="H37" s="56">
        <f>H36/H31</f>
        <v>-2</v>
      </c>
      <c r="I37" s="56">
        <f t="shared" ref="I37:R37" si="16">I36/I31</f>
        <v>-0.66666666666666663</v>
      </c>
      <c r="J37" s="56">
        <f t="shared" si="16"/>
        <v>0.2857142857142857</v>
      </c>
      <c r="K37" s="56">
        <f t="shared" si="16"/>
        <v>1</v>
      </c>
      <c r="L37" s="56">
        <f t="shared" si="16"/>
        <v>1.5555555555555556</v>
      </c>
      <c r="M37" s="56">
        <f t="shared" si="16"/>
        <v>2</v>
      </c>
      <c r="N37" s="56">
        <f t="shared" si="16"/>
        <v>2.3636363636363638</v>
      </c>
      <c r="O37" s="56">
        <f t="shared" si="16"/>
        <v>2.6666666666666665</v>
      </c>
      <c r="P37" s="56">
        <f t="shared" si="16"/>
        <v>2.9230769230769229</v>
      </c>
      <c r="Q37" s="56">
        <f t="shared" si="16"/>
        <v>3.1428571428571428</v>
      </c>
      <c r="R37" s="57">
        <f t="shared" si="16"/>
        <v>3.3333333333333335</v>
      </c>
    </row>
    <row r="38" spans="1:24" ht="15.75" thickBot="1">
      <c r="A38" s="43" t="s">
        <v>14</v>
      </c>
      <c r="D38" s="58" t="str">
        <f>IF($V$25=0,"", IF($E$29="","", IF(D37&lt;0,"NO", IF(D37-(INT(D37))=0,"YES","NO"))))</f>
        <v>NO</v>
      </c>
      <c r="E38" s="59" t="str">
        <f t="shared" ref="E38:R38" si="17">IF($V$25=0,"", IF($E$29="","", IF(E37&lt;0,"NO", IF(E37-(INT(E37))=0,"YES","NO"))))</f>
        <v>NO</v>
      </c>
      <c r="F38" s="59" t="str">
        <f t="shared" si="17"/>
        <v>NO</v>
      </c>
      <c r="G38" s="59" t="str">
        <f t="shared" si="17"/>
        <v>NO</v>
      </c>
      <c r="H38" s="59" t="str">
        <f t="shared" si="17"/>
        <v>NO</v>
      </c>
      <c r="I38" s="59" t="str">
        <f t="shared" si="17"/>
        <v>NO</v>
      </c>
      <c r="J38" s="59" t="str">
        <f t="shared" si="17"/>
        <v>NO</v>
      </c>
      <c r="K38" s="59" t="str">
        <f t="shared" si="17"/>
        <v>YES</v>
      </c>
      <c r="L38" s="59" t="str">
        <f t="shared" si="17"/>
        <v>NO</v>
      </c>
      <c r="M38" s="59" t="str">
        <f t="shared" si="17"/>
        <v>YES</v>
      </c>
      <c r="N38" s="59" t="str">
        <f t="shared" si="17"/>
        <v>NO</v>
      </c>
      <c r="O38" s="59" t="str">
        <f t="shared" si="17"/>
        <v>NO</v>
      </c>
      <c r="P38" s="59" t="str">
        <f t="shared" si="17"/>
        <v>NO</v>
      </c>
      <c r="Q38" s="59" t="str">
        <f t="shared" si="17"/>
        <v>NO</v>
      </c>
      <c r="R38" s="60" t="str">
        <f t="shared" si="17"/>
        <v>NO</v>
      </c>
    </row>
    <row r="39" spans="1:24">
      <c r="H39" s="39"/>
    </row>
    <row r="40" spans="1:24">
      <c r="H40" s="39"/>
    </row>
    <row r="41" spans="1:24" ht="23.25">
      <c r="H41" s="39"/>
      <c r="I41" s="71" t="s">
        <v>40</v>
      </c>
      <c r="J41" s="71"/>
      <c r="K41" s="71"/>
      <c r="L41" s="71"/>
      <c r="M41" s="71"/>
    </row>
    <row r="42" spans="1:24">
      <c r="A42" s="45" t="s">
        <v>38</v>
      </c>
      <c r="B42" s="27"/>
      <c r="C42" s="29"/>
      <c r="D42" s="42" t="s">
        <v>34</v>
      </c>
    </row>
    <row r="44" spans="1:24">
      <c r="A44" s="83" t="s">
        <v>35</v>
      </c>
      <c r="B44" s="83"/>
      <c r="C44" s="83"/>
      <c r="D44" s="83"/>
      <c r="E44" s="83"/>
      <c r="F44" s="83"/>
      <c r="G44" s="83"/>
      <c r="I44" s="3" t="s">
        <v>30</v>
      </c>
    </row>
    <row r="45" spans="1:24" ht="15.75" thickBot="1">
      <c r="A45" s="83"/>
      <c r="B45" s="83"/>
      <c r="C45" s="83"/>
      <c r="D45" s="83"/>
      <c r="E45" s="83"/>
      <c r="F45" s="83"/>
      <c r="G45" s="83"/>
      <c r="I45" s="17">
        <v>6</v>
      </c>
      <c r="J45" s="17">
        <v>7</v>
      </c>
      <c r="K45" s="17">
        <v>8</v>
      </c>
      <c r="L45" s="17">
        <v>9</v>
      </c>
      <c r="M45" s="17">
        <v>10</v>
      </c>
      <c r="N45" s="17">
        <v>11</v>
      </c>
      <c r="O45" s="17">
        <v>12</v>
      </c>
      <c r="P45" s="3"/>
      <c r="Q45" s="3"/>
      <c r="R45" s="3"/>
      <c r="S45" s="3"/>
      <c r="T45" s="3"/>
      <c r="U45" s="3"/>
      <c r="V45" s="3"/>
      <c r="W45" s="3"/>
      <c r="X45" s="3"/>
    </row>
    <row r="46" spans="1:24" ht="15.75" thickBot="1">
      <c r="A46" s="83"/>
      <c r="B46" s="83"/>
      <c r="C46" s="83"/>
      <c r="D46" s="83"/>
      <c r="E46" s="83"/>
      <c r="F46" s="83"/>
      <c r="G46" s="83"/>
      <c r="H46" s="3"/>
      <c r="I46" s="21"/>
      <c r="J46" s="22"/>
      <c r="K46" s="22"/>
      <c r="L46" s="22"/>
      <c r="M46" s="22">
        <v>4</v>
      </c>
      <c r="N46" s="22">
        <v>4</v>
      </c>
      <c r="O46" s="23">
        <v>4</v>
      </c>
      <c r="P46" s="61">
        <f>SUM(I46:O46)</f>
        <v>12</v>
      </c>
      <c r="Q46" s="46" t="s">
        <v>29</v>
      </c>
      <c r="R46" s="3"/>
      <c r="S46" s="3"/>
      <c r="T46" s="3"/>
      <c r="U46" s="3"/>
      <c r="V46" s="3"/>
      <c r="W46" s="3"/>
      <c r="X46" s="3"/>
    </row>
    <row r="47" spans="1:24" ht="36" customHeight="1" thickBot="1">
      <c r="A47" s="84" t="s">
        <v>36</v>
      </c>
      <c r="B47" s="84"/>
      <c r="C47" s="84"/>
      <c r="D47" s="84"/>
      <c r="E47" s="84"/>
      <c r="F47" s="84"/>
      <c r="G47" s="84"/>
      <c r="H47" s="3"/>
      <c r="I47" s="24"/>
      <c r="J47" s="25"/>
      <c r="K47" s="25"/>
      <c r="L47" s="25"/>
      <c r="M47" s="25">
        <v>4</v>
      </c>
      <c r="N47" s="25">
        <v>3</v>
      </c>
      <c r="O47" s="26">
        <v>3</v>
      </c>
      <c r="P47" s="19"/>
      <c r="Q47" s="3"/>
      <c r="R47" s="3"/>
      <c r="S47" s="3"/>
      <c r="T47" s="3"/>
      <c r="U47" s="3"/>
      <c r="V47" s="3"/>
      <c r="W47" s="3"/>
      <c r="X47" s="3"/>
    </row>
    <row r="48" spans="1:24" ht="15.75" thickBot="1">
      <c r="A48" s="81" t="s">
        <v>31</v>
      </c>
      <c r="B48" s="81"/>
      <c r="C48" s="81"/>
      <c r="D48" s="81"/>
      <c r="E48" s="81"/>
      <c r="F48" s="81"/>
      <c r="G48" s="81"/>
      <c r="H48" s="3"/>
      <c r="I48" s="62">
        <f>I46*I47</f>
        <v>0</v>
      </c>
      <c r="J48" s="62">
        <f t="shared" ref="J48:O48" si="18">J46*J47</f>
        <v>0</v>
      </c>
      <c r="K48" s="62">
        <f t="shared" si="18"/>
        <v>0</v>
      </c>
      <c r="L48" s="62">
        <f t="shared" si="18"/>
        <v>0</v>
      </c>
      <c r="M48" s="62">
        <f t="shared" si="18"/>
        <v>16</v>
      </c>
      <c r="N48" s="62">
        <f t="shared" si="18"/>
        <v>12</v>
      </c>
      <c r="O48" s="62">
        <f t="shared" si="18"/>
        <v>12</v>
      </c>
      <c r="P48" s="63">
        <f>SUM(I48:O48)</f>
        <v>40</v>
      </c>
      <c r="Q48" s="46" t="s">
        <v>25</v>
      </c>
      <c r="R48" s="3"/>
      <c r="S48" s="3"/>
      <c r="T48" s="3"/>
      <c r="U48" s="3"/>
      <c r="V48" s="3"/>
      <c r="W48" s="3"/>
      <c r="X48" s="3"/>
    </row>
    <row r="49" spans="1:24" ht="15.75" thickBot="1">
      <c r="A49" s="81" t="s">
        <v>33</v>
      </c>
      <c r="B49" s="81"/>
      <c r="C49" s="81"/>
      <c r="D49" s="81"/>
      <c r="E49" s="81"/>
      <c r="F49" s="81"/>
      <c r="G49" s="81"/>
      <c r="H49" s="3"/>
      <c r="I49" s="62">
        <f>I47*$E$27</f>
        <v>0</v>
      </c>
      <c r="J49" s="62">
        <f t="shared" ref="J49:O49" si="19">J47*$E$27</f>
        <v>0</v>
      </c>
      <c r="K49" s="62">
        <f t="shared" si="19"/>
        <v>0</v>
      </c>
      <c r="L49" s="62">
        <f t="shared" si="19"/>
        <v>0</v>
      </c>
      <c r="M49" s="62">
        <f t="shared" si="19"/>
        <v>120</v>
      </c>
      <c r="N49" s="62">
        <f t="shared" si="19"/>
        <v>90</v>
      </c>
      <c r="O49" s="62">
        <f t="shared" si="19"/>
        <v>90</v>
      </c>
      <c r="P49" s="64">
        <f>SUM(I49:O49)</f>
        <v>300</v>
      </c>
      <c r="Q49" s="46" t="s">
        <v>27</v>
      </c>
      <c r="R49" s="3"/>
      <c r="S49" s="3"/>
      <c r="T49" s="3"/>
      <c r="U49" s="3"/>
      <c r="V49" s="3"/>
      <c r="W49" s="3"/>
      <c r="X49" s="3"/>
    </row>
    <row r="50" spans="1:24" ht="15.75" thickBot="1">
      <c r="A50" s="82" t="s">
        <v>32</v>
      </c>
      <c r="B50" s="82"/>
      <c r="C50" s="82"/>
      <c r="D50" s="82"/>
      <c r="E50" s="82"/>
      <c r="F50" s="82"/>
      <c r="G50" s="82"/>
      <c r="H50" s="3"/>
      <c r="I50" s="62">
        <f>I48/$D$24</f>
        <v>0</v>
      </c>
      <c r="J50" s="62">
        <f>J48/$D$24</f>
        <v>0</v>
      </c>
      <c r="K50" s="62">
        <f>K48/$D$24</f>
        <v>0</v>
      </c>
      <c r="L50" s="62">
        <f>L48/$D$24</f>
        <v>0</v>
      </c>
      <c r="M50" s="62">
        <f t="shared" ref="M50:O50" si="20">M48/$D$24</f>
        <v>3.2</v>
      </c>
      <c r="N50" s="62">
        <f t="shared" si="20"/>
        <v>2.4</v>
      </c>
      <c r="O50" s="62">
        <f t="shared" si="20"/>
        <v>2.4</v>
      </c>
      <c r="P50" s="64">
        <f>P48/D24</f>
        <v>8</v>
      </c>
      <c r="Q50" s="46" t="s">
        <v>28</v>
      </c>
      <c r="R50" s="3"/>
      <c r="S50" s="3"/>
      <c r="T50" s="3"/>
      <c r="U50" s="3"/>
      <c r="V50" s="3"/>
      <c r="W50" s="3"/>
      <c r="X50" s="3"/>
    </row>
    <row r="51" spans="1:24">
      <c r="A51" s="4"/>
      <c r="B51" s="3"/>
      <c r="C51" s="3"/>
      <c r="D51" s="3"/>
      <c r="E51" s="3"/>
      <c r="F51" s="3"/>
      <c r="G51" s="3"/>
      <c r="H51" s="3"/>
      <c r="I51" s="3"/>
      <c r="J51" s="3"/>
      <c r="K51" s="3"/>
      <c r="L51" s="3"/>
      <c r="M51" s="20"/>
      <c r="N51" s="3"/>
      <c r="O51" s="3"/>
      <c r="P51" s="3"/>
      <c r="Q51" s="3"/>
      <c r="R51" s="3"/>
      <c r="S51" s="3"/>
      <c r="T51" s="3"/>
      <c r="U51" s="3"/>
      <c r="V51" s="3"/>
      <c r="W51" s="3"/>
      <c r="X51" s="3"/>
    </row>
    <row r="52" spans="1:24" ht="15" customHeight="1">
      <c r="H52" s="32"/>
      <c r="I52" s="32"/>
    </row>
    <row r="53" spans="1:24">
      <c r="G53" s="32"/>
      <c r="H53" s="32"/>
      <c r="I53" s="32"/>
      <c r="J53" s="80" t="s">
        <v>43</v>
      </c>
      <c r="K53" s="80"/>
      <c r="L53" s="80"/>
      <c r="M53" s="80"/>
      <c r="N53" s="80"/>
      <c r="O53" s="80"/>
      <c r="P53" s="80"/>
    </row>
    <row r="54" spans="1:24">
      <c r="G54" s="32"/>
      <c r="H54" s="32"/>
      <c r="I54" s="32"/>
      <c r="J54" s="80"/>
      <c r="K54" s="80"/>
      <c r="L54" s="80"/>
      <c r="M54" s="80"/>
      <c r="N54" s="80"/>
      <c r="O54" s="80"/>
      <c r="P54" s="80"/>
    </row>
    <row r="55" spans="1:24">
      <c r="J55" s="80"/>
      <c r="K55" s="80"/>
      <c r="L55" s="80"/>
      <c r="M55" s="80"/>
      <c r="N55" s="80"/>
      <c r="O55" s="80"/>
      <c r="P55" s="80"/>
    </row>
    <row r="57" spans="1:24">
      <c r="B57" s="47" t="s">
        <v>44</v>
      </c>
      <c r="C57" s="33"/>
      <c r="D57" s="33"/>
      <c r="E57" s="33"/>
      <c r="F57" s="33"/>
      <c r="G57" s="33"/>
      <c r="H57" s="33"/>
      <c r="I57" s="33"/>
      <c r="J57" s="33"/>
      <c r="K57" s="33"/>
      <c r="L57" s="33"/>
      <c r="M57" s="33"/>
      <c r="N57" s="33"/>
      <c r="O57" s="33"/>
      <c r="P57" s="33"/>
    </row>
    <row r="59" spans="1:24">
      <c r="B59" s="43" t="s">
        <v>45</v>
      </c>
    </row>
    <row r="60" spans="1:24">
      <c r="B60" s="43" t="s">
        <v>108</v>
      </c>
    </row>
    <row r="61" spans="1:24">
      <c r="B61" s="43" t="s">
        <v>96</v>
      </c>
    </row>
    <row r="62" spans="1:24">
      <c r="B62" s="43" t="s">
        <v>107</v>
      </c>
    </row>
    <row r="63" spans="1:24">
      <c r="B63" s="43" t="s">
        <v>97</v>
      </c>
    </row>
    <row r="64" spans="1:24">
      <c r="B64" s="43" t="s">
        <v>98</v>
      </c>
    </row>
    <row r="65" spans="2:17">
      <c r="B65" s="43" t="s">
        <v>106</v>
      </c>
    </row>
    <row r="67" spans="2:17">
      <c r="C67" s="43"/>
      <c r="D67" s="43"/>
      <c r="E67" s="43" t="s">
        <v>54</v>
      </c>
      <c r="F67" s="43"/>
      <c r="G67" s="43"/>
      <c r="H67" s="43"/>
      <c r="I67" s="43"/>
      <c r="J67" s="43"/>
      <c r="K67" s="43"/>
      <c r="L67" s="43"/>
      <c r="M67" s="43"/>
      <c r="N67" s="43"/>
      <c r="O67" s="43"/>
      <c r="P67" s="43"/>
      <c r="Q67" s="43"/>
    </row>
    <row r="68" spans="2:17">
      <c r="C68" s="43"/>
      <c r="D68" s="43"/>
      <c r="E68" s="86">
        <v>1</v>
      </c>
      <c r="F68" s="86"/>
      <c r="G68" s="86">
        <v>2</v>
      </c>
      <c r="H68" s="86"/>
      <c r="I68" s="86">
        <v>3</v>
      </c>
      <c r="J68" s="86"/>
      <c r="K68" s="86">
        <v>4</v>
      </c>
      <c r="L68" s="86"/>
      <c r="M68" s="86">
        <v>5</v>
      </c>
      <c r="N68" s="86"/>
      <c r="O68" s="86">
        <v>6</v>
      </c>
      <c r="P68" s="86"/>
      <c r="Q68" s="43"/>
    </row>
    <row r="69" spans="2:17" ht="27" customHeight="1">
      <c r="C69" s="85" t="s">
        <v>46</v>
      </c>
      <c r="D69" s="85"/>
      <c r="E69" s="87" t="s">
        <v>55</v>
      </c>
      <c r="F69" s="87"/>
      <c r="G69" s="92" t="s">
        <v>56</v>
      </c>
      <c r="H69" s="93"/>
      <c r="I69" s="90" t="s">
        <v>57</v>
      </c>
      <c r="J69" s="91"/>
      <c r="K69" s="90" t="s">
        <v>58</v>
      </c>
      <c r="L69" s="91"/>
      <c r="M69" s="90" t="s">
        <v>59</v>
      </c>
      <c r="N69" s="91"/>
      <c r="O69" s="88" t="s">
        <v>60</v>
      </c>
      <c r="P69" s="89"/>
      <c r="Q69" s="43"/>
    </row>
    <row r="70" spans="2:17" ht="27" customHeight="1">
      <c r="C70" s="85" t="s">
        <v>47</v>
      </c>
      <c r="D70" s="85"/>
      <c r="E70" s="87" t="s">
        <v>55</v>
      </c>
      <c r="F70" s="87"/>
      <c r="G70" s="88" t="s">
        <v>61</v>
      </c>
      <c r="H70" s="89"/>
      <c r="I70" s="88" t="s">
        <v>62</v>
      </c>
      <c r="J70" s="89"/>
      <c r="K70" s="94" t="s">
        <v>63</v>
      </c>
      <c r="L70" s="95"/>
      <c r="M70" s="94" t="s">
        <v>65</v>
      </c>
      <c r="N70" s="95"/>
      <c r="O70" s="94" t="s">
        <v>64</v>
      </c>
      <c r="P70" s="95"/>
      <c r="Q70" s="43"/>
    </row>
    <row r="71" spans="2:17" ht="27" customHeight="1">
      <c r="C71" s="85" t="s">
        <v>48</v>
      </c>
      <c r="D71" s="85"/>
      <c r="E71" s="87" t="s">
        <v>55</v>
      </c>
      <c r="F71" s="87"/>
      <c r="G71" s="90" t="s">
        <v>66</v>
      </c>
      <c r="H71" s="91"/>
      <c r="I71" s="90" t="s">
        <v>67</v>
      </c>
      <c r="J71" s="91"/>
      <c r="K71" s="90" t="s">
        <v>68</v>
      </c>
      <c r="L71" s="91"/>
      <c r="M71" s="88" t="s">
        <v>70</v>
      </c>
      <c r="N71" s="89"/>
      <c r="O71" s="92" t="s">
        <v>69</v>
      </c>
      <c r="P71" s="93"/>
      <c r="Q71" s="43"/>
    </row>
    <row r="72" spans="2:17" ht="27" customHeight="1">
      <c r="C72" s="85" t="s">
        <v>49</v>
      </c>
      <c r="D72" s="85"/>
      <c r="E72" s="87" t="s">
        <v>55</v>
      </c>
      <c r="F72" s="87"/>
      <c r="G72" s="88" t="s">
        <v>72</v>
      </c>
      <c r="H72" s="89"/>
      <c r="I72" s="94" t="s">
        <v>73</v>
      </c>
      <c r="J72" s="95"/>
      <c r="K72" s="94" t="s">
        <v>74</v>
      </c>
      <c r="L72" s="95"/>
      <c r="M72" s="94" t="s">
        <v>75</v>
      </c>
      <c r="N72" s="95"/>
      <c r="O72" s="88" t="s">
        <v>71</v>
      </c>
      <c r="P72" s="89"/>
      <c r="Q72" s="43"/>
    </row>
    <row r="73" spans="2:17" ht="27" customHeight="1">
      <c r="C73" s="85" t="s">
        <v>50</v>
      </c>
      <c r="D73" s="85"/>
      <c r="E73" s="87" t="s">
        <v>55</v>
      </c>
      <c r="F73" s="87"/>
      <c r="G73" s="90" t="s">
        <v>76</v>
      </c>
      <c r="H73" s="91"/>
      <c r="I73" s="90" t="s">
        <v>77</v>
      </c>
      <c r="J73" s="91"/>
      <c r="K73" s="88" t="s">
        <v>80</v>
      </c>
      <c r="L73" s="89"/>
      <c r="M73" s="88" t="s">
        <v>81</v>
      </c>
      <c r="N73" s="89"/>
      <c r="O73" s="88" t="s">
        <v>82</v>
      </c>
      <c r="P73" s="89"/>
      <c r="Q73" s="43"/>
    </row>
    <row r="74" spans="2:17" ht="27" customHeight="1">
      <c r="C74" s="85" t="s">
        <v>51</v>
      </c>
      <c r="D74" s="85"/>
      <c r="E74" s="87" t="s">
        <v>55</v>
      </c>
      <c r="F74" s="87"/>
      <c r="G74" s="94" t="s">
        <v>93</v>
      </c>
      <c r="H74" s="95"/>
      <c r="I74" s="94" t="s">
        <v>94</v>
      </c>
      <c r="J74" s="95"/>
      <c r="K74" s="94" t="s">
        <v>95</v>
      </c>
      <c r="L74" s="95"/>
      <c r="M74" s="92" t="s">
        <v>78</v>
      </c>
      <c r="N74" s="93"/>
      <c r="O74" s="90" t="s">
        <v>79</v>
      </c>
      <c r="P74" s="91"/>
      <c r="Q74" s="43"/>
    </row>
    <row r="75" spans="2:17" ht="27" customHeight="1">
      <c r="C75" s="85" t="s">
        <v>52</v>
      </c>
      <c r="D75" s="85"/>
      <c r="E75" s="87" t="s">
        <v>55</v>
      </c>
      <c r="F75" s="87"/>
      <c r="G75" s="90" t="s">
        <v>83</v>
      </c>
      <c r="H75" s="91"/>
      <c r="I75" s="88" t="s">
        <v>87</v>
      </c>
      <c r="J75" s="89"/>
      <c r="K75" s="88" t="s">
        <v>88</v>
      </c>
      <c r="L75" s="89"/>
      <c r="M75" s="88" t="s">
        <v>89</v>
      </c>
      <c r="N75" s="89"/>
      <c r="O75" s="90" t="s">
        <v>84</v>
      </c>
      <c r="P75" s="91"/>
      <c r="Q75" s="43"/>
    </row>
    <row r="76" spans="2:17" ht="27" customHeight="1">
      <c r="C76" s="85" t="s">
        <v>53</v>
      </c>
      <c r="D76" s="85"/>
      <c r="E76" s="87" t="s">
        <v>55</v>
      </c>
      <c r="F76" s="87"/>
      <c r="G76" s="94" t="s">
        <v>90</v>
      </c>
      <c r="H76" s="95"/>
      <c r="I76" s="94" t="s">
        <v>91</v>
      </c>
      <c r="J76" s="95"/>
      <c r="K76" s="92" t="s">
        <v>85</v>
      </c>
      <c r="L76" s="93"/>
      <c r="M76" s="90" t="s">
        <v>86</v>
      </c>
      <c r="N76" s="91"/>
      <c r="O76" s="94" t="s">
        <v>92</v>
      </c>
      <c r="P76" s="95"/>
      <c r="Q76" s="43"/>
    </row>
    <row r="77" spans="2:17">
      <c r="C77" s="43"/>
      <c r="D77" s="43"/>
      <c r="E77" s="43"/>
      <c r="F77" s="43"/>
      <c r="G77" s="43"/>
      <c r="H77" s="43"/>
      <c r="I77" s="43"/>
      <c r="J77" s="43"/>
      <c r="K77" s="43"/>
      <c r="L77" s="43"/>
      <c r="M77" s="43"/>
      <c r="N77" s="43"/>
      <c r="O77" s="43"/>
      <c r="P77" s="43"/>
      <c r="Q77" s="43"/>
    </row>
    <row r="78" spans="2:17" ht="15" customHeight="1">
      <c r="C78" s="96" t="s">
        <v>99</v>
      </c>
      <c r="D78" s="96"/>
      <c r="E78" s="43"/>
      <c r="F78" s="43"/>
      <c r="G78" s="43"/>
      <c r="H78" s="43"/>
      <c r="I78" s="43"/>
      <c r="J78" s="43"/>
      <c r="K78" s="43"/>
      <c r="L78" s="43"/>
      <c r="M78" s="43"/>
      <c r="N78" s="43"/>
      <c r="O78" s="43"/>
      <c r="P78" s="43"/>
      <c r="Q78" s="43"/>
    </row>
    <row r="79" spans="2:17">
      <c r="C79" s="96"/>
      <c r="D79" s="96"/>
      <c r="E79" s="97" t="s">
        <v>100</v>
      </c>
      <c r="F79" s="98"/>
      <c r="G79" s="98" t="s">
        <v>101</v>
      </c>
      <c r="H79" s="98"/>
      <c r="I79" s="98" t="s">
        <v>102</v>
      </c>
      <c r="J79" s="98"/>
      <c r="K79" s="98" t="s">
        <v>103</v>
      </c>
      <c r="L79" s="98"/>
      <c r="M79" s="98" t="s">
        <v>104</v>
      </c>
      <c r="N79" s="98"/>
      <c r="O79" s="98" t="s">
        <v>105</v>
      </c>
      <c r="P79" s="98"/>
      <c r="Q79" s="43"/>
    </row>
    <row r="80" spans="2:17">
      <c r="C80" s="96"/>
      <c r="D80" s="96"/>
      <c r="E80" s="43"/>
      <c r="F80" s="43"/>
      <c r="G80" s="43"/>
      <c r="H80" s="43"/>
      <c r="I80" s="43"/>
      <c r="J80" s="43"/>
      <c r="K80" s="43"/>
      <c r="L80" s="43"/>
      <c r="M80" s="43"/>
      <c r="N80" s="43"/>
      <c r="O80" s="43"/>
      <c r="P80" s="43"/>
      <c r="Q80" s="43"/>
    </row>
    <row r="83" spans="1:20" ht="23.25">
      <c r="I83" s="71" t="s">
        <v>109</v>
      </c>
      <c r="J83" s="71"/>
      <c r="K83" s="71"/>
      <c r="L83" s="71"/>
      <c r="M83" s="71"/>
    </row>
    <row r="84" spans="1:20">
      <c r="B84" s="100" t="s">
        <v>125</v>
      </c>
      <c r="C84" s="100"/>
      <c r="D84" s="100"/>
      <c r="E84" s="100"/>
      <c r="F84" s="100"/>
      <c r="G84" s="100"/>
      <c r="H84" s="100"/>
      <c r="I84" s="100"/>
      <c r="J84" s="100"/>
      <c r="K84" s="100"/>
      <c r="L84" s="100"/>
      <c r="M84" s="100"/>
      <c r="N84" s="100"/>
      <c r="O84" s="100"/>
      <c r="P84" s="100"/>
      <c r="Q84" s="100"/>
      <c r="R84" s="100"/>
      <c r="S84" s="100"/>
      <c r="T84" s="100"/>
    </row>
    <row r="85" spans="1:20">
      <c r="B85" s="100"/>
      <c r="C85" s="100"/>
      <c r="D85" s="100"/>
      <c r="E85" s="100"/>
      <c r="F85" s="100"/>
      <c r="G85" s="100"/>
      <c r="H85" s="100"/>
      <c r="I85" s="100"/>
      <c r="J85" s="100"/>
      <c r="K85" s="100"/>
      <c r="L85" s="100"/>
      <c r="M85" s="100"/>
      <c r="N85" s="100"/>
      <c r="O85" s="100"/>
      <c r="P85" s="100"/>
      <c r="Q85" s="100"/>
      <c r="R85" s="100"/>
      <c r="S85" s="100"/>
      <c r="T85" s="100"/>
    </row>
    <row r="86" spans="1:20">
      <c r="B86" s="100"/>
      <c r="C86" s="100"/>
      <c r="D86" s="100"/>
      <c r="E86" s="100"/>
      <c r="F86" s="100"/>
      <c r="G86" s="100"/>
      <c r="H86" s="100"/>
      <c r="I86" s="100"/>
      <c r="J86" s="100"/>
      <c r="K86" s="100"/>
      <c r="L86" s="100"/>
      <c r="M86" s="100"/>
      <c r="N86" s="100"/>
      <c r="O86" s="100"/>
      <c r="P86" s="100"/>
      <c r="Q86" s="100"/>
      <c r="R86" s="100"/>
      <c r="S86" s="100"/>
      <c r="T86" s="100"/>
    </row>
    <row r="87" spans="1:20" ht="15.75" thickBot="1">
      <c r="K87" s="43" t="s">
        <v>121</v>
      </c>
      <c r="M87" s="43" t="s">
        <v>122</v>
      </c>
      <c r="O87" s="43" t="s">
        <v>123</v>
      </c>
      <c r="Q87" s="43" t="s">
        <v>124</v>
      </c>
    </row>
    <row r="88" spans="1:20">
      <c r="A88" s="43"/>
      <c r="B88" s="43"/>
      <c r="C88" s="73" t="s">
        <v>110</v>
      </c>
      <c r="D88" s="73"/>
      <c r="E88" s="73"/>
      <c r="F88" s="73"/>
      <c r="G88" s="73"/>
      <c r="H88" s="65">
        <f>K88+M88+O88+Q88</f>
        <v>0</v>
      </c>
      <c r="K88" s="36"/>
      <c r="M88" s="36"/>
      <c r="O88" s="36"/>
      <c r="Q88" s="36"/>
    </row>
    <row r="89" spans="1:20">
      <c r="A89" s="43"/>
      <c r="B89" s="43"/>
      <c r="C89" s="73" t="s">
        <v>6</v>
      </c>
      <c r="D89" s="73"/>
      <c r="E89" s="73"/>
      <c r="F89" s="73"/>
      <c r="G89" s="73"/>
      <c r="H89" s="35"/>
    </row>
    <row r="90" spans="1:20">
      <c r="A90" s="43"/>
      <c r="B90" s="43"/>
      <c r="C90" s="73" t="s">
        <v>117</v>
      </c>
      <c r="D90" s="73"/>
      <c r="E90" s="73"/>
      <c r="F90" s="73"/>
      <c r="G90" s="73"/>
      <c r="H90" s="35"/>
    </row>
    <row r="91" spans="1:20">
      <c r="A91" s="43"/>
      <c r="B91" s="43"/>
      <c r="C91" s="48"/>
      <c r="D91" s="48"/>
      <c r="E91" s="48"/>
      <c r="F91" s="48"/>
      <c r="G91" s="48" t="s">
        <v>112</v>
      </c>
      <c r="H91" s="35"/>
    </row>
    <row r="92" spans="1:20">
      <c r="A92" s="43"/>
      <c r="B92" s="43"/>
      <c r="C92" s="73" t="s">
        <v>9</v>
      </c>
      <c r="D92" s="73"/>
      <c r="E92" s="73"/>
      <c r="F92" s="73"/>
      <c r="G92" s="73"/>
      <c r="H92" s="35"/>
    </row>
    <row r="93" spans="1:20">
      <c r="A93" s="43"/>
      <c r="B93" s="43"/>
      <c r="C93" s="48"/>
      <c r="D93" s="73" t="s">
        <v>111</v>
      </c>
      <c r="E93" s="73"/>
      <c r="F93" s="73"/>
      <c r="G93" s="73"/>
      <c r="H93" s="66" t="str">
        <f>IFERROR(H89/H92,"")</f>
        <v/>
      </c>
    </row>
    <row r="94" spans="1:20">
      <c r="A94" s="43"/>
      <c r="B94" s="43"/>
      <c r="C94" s="73" t="s">
        <v>113</v>
      </c>
      <c r="D94" s="73"/>
      <c r="E94" s="73"/>
      <c r="F94" s="73"/>
      <c r="G94" s="99"/>
      <c r="H94" s="67" t="str">
        <f>IFERROR(H88/H93,"")</f>
        <v/>
      </c>
      <c r="K94" s="67" t="str">
        <f>IFERROR(K88/$H$93,"")</f>
        <v/>
      </c>
      <c r="M94" s="67" t="str">
        <f t="shared" ref="M94" si="21">IFERROR(M88/$H$93,"")</f>
        <v/>
      </c>
      <c r="O94" s="67" t="str">
        <f>IFERROR(O88/$H$93,"")</f>
        <v/>
      </c>
      <c r="Q94" s="67" t="str">
        <f>IFERROR(Q88/$H$93,"")</f>
        <v/>
      </c>
    </row>
    <row r="95" spans="1:20">
      <c r="A95" s="43"/>
      <c r="B95" s="43"/>
      <c r="C95" s="48"/>
      <c r="D95" s="48"/>
      <c r="E95" s="48"/>
      <c r="F95" s="48" t="s">
        <v>114</v>
      </c>
      <c r="G95" s="49" t="str">
        <f>IFERROR(ROUNDDOWN(H94,0),"")</f>
        <v/>
      </c>
      <c r="H95" s="66" t="str">
        <f>IFERROR(H88-(G95*H93),"")</f>
        <v/>
      </c>
      <c r="J95" s="49" t="str">
        <f>IFERROR(ROUNDDOWN(K94,0),"")</f>
        <v/>
      </c>
      <c r="K95" s="66" t="str">
        <f>IFERROR(K88-(J95*$H$93),"")</f>
        <v/>
      </c>
      <c r="L95" s="49" t="str">
        <f>IFERROR(ROUNDDOWN(M94,0),"")</f>
        <v/>
      </c>
      <c r="M95" s="66" t="str">
        <f>IFERROR(M88-(L95*$H$93),"")</f>
        <v/>
      </c>
      <c r="N95" s="49" t="str">
        <f>IFERROR(ROUNDDOWN(O94,0),"")</f>
        <v/>
      </c>
      <c r="O95" s="66" t="str">
        <f>IFERROR(O88-(N95*$H$93),"")</f>
        <v/>
      </c>
      <c r="P95" s="49" t="str">
        <f>IFERROR(ROUNDDOWN(Q94,0),"")</f>
        <v/>
      </c>
      <c r="Q95" s="66" t="str">
        <f>IFERROR(Q88-(P95*$H$93),"")</f>
        <v/>
      </c>
    </row>
    <row r="96" spans="1:20">
      <c r="A96" s="43"/>
      <c r="B96" s="43"/>
      <c r="C96" s="48"/>
      <c r="D96" s="48"/>
      <c r="E96" s="48"/>
      <c r="F96" s="48" t="s">
        <v>115</v>
      </c>
      <c r="G96" s="50" t="str">
        <f>IFERROR(ROUNDDOWN(H94,0),"")</f>
        <v/>
      </c>
      <c r="H96" s="68" t="str">
        <f>IFERROR(H88/G96,"")</f>
        <v/>
      </c>
      <c r="J96" s="50" t="str">
        <f>IFERROR(ROUNDDOWN(K94,0),"")</f>
        <v/>
      </c>
      <c r="K96" s="68" t="str">
        <f>IFERROR(K88/J96,"")</f>
        <v/>
      </c>
      <c r="L96" s="50" t="str">
        <f>IFERROR(ROUNDDOWN(M94,0),"")</f>
        <v/>
      </c>
      <c r="M96" s="68" t="str">
        <f>IFERROR(M88/L96,"")</f>
        <v/>
      </c>
      <c r="N96" s="50" t="str">
        <f>IFERROR(ROUNDDOWN(O94,0),"")</f>
        <v/>
      </c>
      <c r="O96" s="68" t="str">
        <f>IFERROR(O88/N96,"")</f>
        <v/>
      </c>
      <c r="P96" s="50" t="str">
        <f>IFERROR(ROUNDDOWN(Q94,0),"")</f>
        <v/>
      </c>
      <c r="Q96" s="68" t="str">
        <f>IFERROR(Q88/P96,"")</f>
        <v/>
      </c>
    </row>
    <row r="97" spans="1:17">
      <c r="A97" s="43"/>
      <c r="B97" s="43"/>
      <c r="C97" s="48"/>
      <c r="D97" s="48"/>
      <c r="E97" s="48"/>
      <c r="F97" s="48" t="s">
        <v>116</v>
      </c>
      <c r="G97" s="50" t="str">
        <f>IFERROR(ROUNDUP(H94,0),"")</f>
        <v/>
      </c>
      <c r="H97" s="66" t="str">
        <f>IFERROR((G97*$H$93)-H88,"")</f>
        <v/>
      </c>
      <c r="J97" s="50" t="str">
        <f>IFERROR(ROUNDUP(K94,0),"")</f>
        <v/>
      </c>
      <c r="K97" s="66" t="str">
        <f>IFERROR((J97*$H$93)-K88,"")</f>
        <v/>
      </c>
      <c r="L97" s="50" t="str">
        <f>IFERROR(ROUNDUP(M94,0),"")</f>
        <v/>
      </c>
      <c r="M97" s="66" t="str">
        <f>IFERROR((L97*$H$93)-M88,"")</f>
        <v/>
      </c>
      <c r="N97" s="50" t="str">
        <f>IFERROR(ROUNDUP(O94,0),"")</f>
        <v/>
      </c>
      <c r="O97" s="66" t="str">
        <f>IFERROR((N97*$H$93)-O88,"")</f>
        <v/>
      </c>
      <c r="P97" s="50" t="str">
        <f>IFERROR(ROUNDUP(Q94,0),"")</f>
        <v/>
      </c>
      <c r="Q97" s="66" t="str">
        <f>IFERROR((P97*$H$93)-Q88,"")</f>
        <v/>
      </c>
    </row>
    <row r="98" spans="1:17">
      <c r="A98" s="43"/>
      <c r="B98" s="43"/>
      <c r="C98" s="48"/>
      <c r="D98" s="48"/>
      <c r="E98" s="48"/>
      <c r="F98" s="48" t="s">
        <v>115</v>
      </c>
      <c r="G98" s="49" t="str">
        <f>IFERROR(ROUNDUP(H94,0),"")</f>
        <v/>
      </c>
      <c r="H98" s="68" t="str">
        <f>IFERROR(H88/G98,"")</f>
        <v/>
      </c>
      <c r="J98" s="49" t="str">
        <f>IFERROR(ROUNDUP(K94,0),"")</f>
        <v/>
      </c>
      <c r="K98" s="68" t="str">
        <f>IFERROR(K88/J98,"")</f>
        <v/>
      </c>
      <c r="L98" s="49" t="str">
        <f>IFERROR(ROUNDUP(M94,0),"")</f>
        <v/>
      </c>
      <c r="M98" s="68" t="str">
        <f>IFERROR(M88/L98,"")</f>
        <v/>
      </c>
      <c r="N98" s="49" t="str">
        <f>IFERROR(ROUNDUP(O94,0),"")</f>
        <v/>
      </c>
      <c r="O98" s="68" t="str">
        <f>IFERROR(O88/N98,"")</f>
        <v/>
      </c>
      <c r="P98" s="49" t="str">
        <f>IFERROR(ROUNDUP(Q94,0),"")</f>
        <v/>
      </c>
      <c r="Q98" s="68" t="str">
        <f>IFERROR(Q88/P98,"")</f>
        <v/>
      </c>
    </row>
    <row r="99" spans="1:17">
      <c r="A99" s="43"/>
      <c r="B99" s="43"/>
      <c r="C99" s="43"/>
      <c r="D99" s="48"/>
      <c r="E99" s="48"/>
      <c r="F99" s="48" t="s">
        <v>118</v>
      </c>
      <c r="G99" s="49" t="str">
        <f>IFERROR(ROUNDDOWN(H94,0),"")</f>
        <v/>
      </c>
      <c r="H99" s="66" t="str">
        <f>IFERROR(G99*$H$91,"")</f>
        <v/>
      </c>
      <c r="J99" s="49" t="str">
        <f>IFERROR(ROUNDDOWN(K94,0),"")</f>
        <v/>
      </c>
      <c r="K99" s="66" t="str">
        <f>IFERROR(J99*$H$91,"")</f>
        <v/>
      </c>
      <c r="L99" s="49" t="str">
        <f>IFERROR(ROUNDDOWN(M94,0),"")</f>
        <v/>
      </c>
      <c r="M99" s="66" t="str">
        <f>IFERROR(L99*$H$91,"")</f>
        <v/>
      </c>
      <c r="N99" s="49" t="str">
        <f>IFERROR(ROUNDDOWN(O94,0),"")</f>
        <v/>
      </c>
      <c r="O99" s="66" t="str">
        <f>IFERROR(N99*$H$91,"")</f>
        <v/>
      </c>
      <c r="P99" s="49" t="str">
        <f>IFERROR(ROUNDDOWN(Q94,0),"")</f>
        <v/>
      </c>
      <c r="Q99" s="66" t="str">
        <f>IFERROR(P99*$H$91,"")</f>
        <v/>
      </c>
    </row>
    <row r="100" spans="1:17">
      <c r="A100" s="43"/>
      <c r="B100" s="43"/>
      <c r="C100" s="48"/>
      <c r="D100" s="48"/>
      <c r="E100" s="48"/>
      <c r="F100" s="48" t="s">
        <v>118</v>
      </c>
      <c r="G100" s="49" t="str">
        <f>IFERROR(ROUNDUP(H94,0),"")</f>
        <v/>
      </c>
      <c r="H100" s="66" t="str">
        <f>IFERROR(G100*$H$91,"")</f>
        <v/>
      </c>
      <c r="J100" s="49" t="str">
        <f>IFERROR(ROUNDUP(K94,0),"")</f>
        <v/>
      </c>
      <c r="K100" s="66" t="str">
        <f>IFERROR(J100*$H$91,"")</f>
        <v/>
      </c>
      <c r="L100" s="49" t="str">
        <f>IFERROR(ROUNDUP(M94,0),"")</f>
        <v/>
      </c>
      <c r="M100" s="66" t="str">
        <f>IFERROR(L100*$H$91,"")</f>
        <v/>
      </c>
      <c r="N100" s="49" t="str">
        <f>IFERROR(ROUNDUP(O94,0),"")</f>
        <v/>
      </c>
      <c r="O100" s="66" t="str">
        <f>IFERROR(N100*$H$91,"")</f>
        <v/>
      </c>
      <c r="P100" s="49" t="str">
        <f>IFERROR(ROUNDUP(Q94,0),"")</f>
        <v/>
      </c>
      <c r="Q100" s="66" t="str">
        <f>IFERROR(P100*$H$91,"")</f>
        <v/>
      </c>
    </row>
    <row r="101" spans="1:17">
      <c r="A101" s="43"/>
      <c r="B101" s="43"/>
      <c r="C101" s="43"/>
      <c r="D101" s="43"/>
      <c r="E101" s="43"/>
      <c r="F101" s="48" t="s">
        <v>119</v>
      </c>
      <c r="G101" s="50" t="str">
        <f>H99</f>
        <v/>
      </c>
      <c r="H101" s="69" t="str">
        <f>IFERROR(G101/$H$92,"")</f>
        <v/>
      </c>
      <c r="J101" s="50" t="str">
        <f>K99</f>
        <v/>
      </c>
      <c r="K101" s="69" t="str">
        <f>IFERROR(J101/$H$92,"")</f>
        <v/>
      </c>
      <c r="L101" s="50" t="str">
        <f>M99</f>
        <v/>
      </c>
      <c r="M101" s="69" t="str">
        <f>IFERROR(L101/$H$92,"")</f>
        <v/>
      </c>
      <c r="N101" s="50" t="str">
        <f>O99</f>
        <v/>
      </c>
      <c r="O101" s="69" t="str">
        <f>IFERROR(N101/$H$92,"")</f>
        <v/>
      </c>
      <c r="P101" s="50" t="str">
        <f>Q99</f>
        <v/>
      </c>
      <c r="Q101" s="69" t="str">
        <f>IFERROR(P101/$H$92,"")</f>
        <v/>
      </c>
    </row>
    <row r="102" spans="1:17" ht="15.75" thickBot="1">
      <c r="A102" s="43"/>
      <c r="B102" s="43"/>
      <c r="C102" s="43"/>
      <c r="D102" s="51"/>
      <c r="E102" s="43"/>
      <c r="F102" s="48" t="s">
        <v>119</v>
      </c>
      <c r="G102" s="50" t="str">
        <f>H100</f>
        <v/>
      </c>
      <c r="H102" s="70" t="str">
        <f>IFERROR(G102/$H$92,"")</f>
        <v/>
      </c>
      <c r="J102" s="50" t="str">
        <f>K100</f>
        <v/>
      </c>
      <c r="K102" s="70" t="str">
        <f>IFERROR(J102/$H$92,"")</f>
        <v/>
      </c>
      <c r="L102" s="50" t="str">
        <f>M100</f>
        <v/>
      </c>
      <c r="M102" s="70" t="str">
        <f>IFERROR(L102/$H$92,"")</f>
        <v/>
      </c>
      <c r="N102" s="50" t="str">
        <f>O100</f>
        <v/>
      </c>
      <c r="O102" s="70" t="str">
        <f>IFERROR(N102/$H$92,"")</f>
        <v/>
      </c>
      <c r="P102" s="50" t="str">
        <f>Q100</f>
        <v/>
      </c>
      <c r="Q102" s="70" t="str">
        <f>IFERROR(P102/$H$92,"")</f>
        <v/>
      </c>
    </row>
  </sheetData>
  <sheetProtection password="FAB2" sheet="1" objects="1" scenarios="1" formatCells="0" formatColumns="0" formatRows="0"/>
  <mergeCells count="94">
    <mergeCell ref="D93:G93"/>
    <mergeCell ref="C94:G94"/>
    <mergeCell ref="B84:T86"/>
    <mergeCell ref="C89:G89"/>
    <mergeCell ref="C90:G90"/>
    <mergeCell ref="C92:G92"/>
    <mergeCell ref="C88:G88"/>
    <mergeCell ref="O75:P75"/>
    <mergeCell ref="O76:P76"/>
    <mergeCell ref="C78:D80"/>
    <mergeCell ref="E79:F79"/>
    <mergeCell ref="G79:H79"/>
    <mergeCell ref="I79:J79"/>
    <mergeCell ref="K79:L79"/>
    <mergeCell ref="M79:N79"/>
    <mergeCell ref="O79:P79"/>
    <mergeCell ref="K75:L75"/>
    <mergeCell ref="K76:L76"/>
    <mergeCell ref="O70:P70"/>
    <mergeCell ref="O71:P71"/>
    <mergeCell ref="O72:P72"/>
    <mergeCell ref="O73:P73"/>
    <mergeCell ref="O74:P74"/>
    <mergeCell ref="M74:N74"/>
    <mergeCell ref="M75:N75"/>
    <mergeCell ref="M76:N76"/>
    <mergeCell ref="K70:L70"/>
    <mergeCell ref="K71:L71"/>
    <mergeCell ref="K72:L72"/>
    <mergeCell ref="K73:L73"/>
    <mergeCell ref="K74:L74"/>
    <mergeCell ref="M70:N70"/>
    <mergeCell ref="M71:N71"/>
    <mergeCell ref="M72:N72"/>
    <mergeCell ref="M73:N73"/>
    <mergeCell ref="G74:H74"/>
    <mergeCell ref="G75:H75"/>
    <mergeCell ref="G76:H76"/>
    <mergeCell ref="I69:J69"/>
    <mergeCell ref="I70:J70"/>
    <mergeCell ref="I71:J71"/>
    <mergeCell ref="I72:J72"/>
    <mergeCell ref="I73:J73"/>
    <mergeCell ref="I74:J74"/>
    <mergeCell ref="I75:J75"/>
    <mergeCell ref="I76:J76"/>
    <mergeCell ref="G72:H72"/>
    <mergeCell ref="G73:H73"/>
    <mergeCell ref="O68:P68"/>
    <mergeCell ref="E69:F69"/>
    <mergeCell ref="G69:H69"/>
    <mergeCell ref="K69:L69"/>
    <mergeCell ref="O69:P69"/>
    <mergeCell ref="M69:N69"/>
    <mergeCell ref="I68:J68"/>
    <mergeCell ref="K68:L68"/>
    <mergeCell ref="M68:N68"/>
    <mergeCell ref="E72:F72"/>
    <mergeCell ref="E73:F73"/>
    <mergeCell ref="E74:F74"/>
    <mergeCell ref="E75:F75"/>
    <mergeCell ref="E76:F76"/>
    <mergeCell ref="C72:D72"/>
    <mergeCell ref="C73:D73"/>
    <mergeCell ref="C74:D74"/>
    <mergeCell ref="C75:D75"/>
    <mergeCell ref="C76:D76"/>
    <mergeCell ref="A44:G46"/>
    <mergeCell ref="A47:G47"/>
    <mergeCell ref="C69:D69"/>
    <mergeCell ref="C70:D70"/>
    <mergeCell ref="C71:D71"/>
    <mergeCell ref="E68:F68"/>
    <mergeCell ref="G68:H68"/>
    <mergeCell ref="E70:F70"/>
    <mergeCell ref="E71:F71"/>
    <mergeCell ref="G70:H70"/>
    <mergeCell ref="G71:H71"/>
    <mergeCell ref="I83:M83"/>
    <mergeCell ref="A2:G2"/>
    <mergeCell ref="A29:D29"/>
    <mergeCell ref="E24:F24"/>
    <mergeCell ref="E23:F23"/>
    <mergeCell ref="A27:D27"/>
    <mergeCell ref="A28:D28"/>
    <mergeCell ref="A7:W10"/>
    <mergeCell ref="W23:X23"/>
    <mergeCell ref="W24:X24"/>
    <mergeCell ref="A12:W12"/>
    <mergeCell ref="J53:P55"/>
    <mergeCell ref="A48:G48"/>
    <mergeCell ref="A49:G49"/>
    <mergeCell ref="A50:G50"/>
    <mergeCell ref="I41:M41"/>
  </mergeCells>
  <conditionalFormatting sqref="D38:R38">
    <cfRule type="containsText" dxfId="2" priority="5" operator="containsText" text="YES">
      <formula>NOT(ISERROR(SEARCH("YES",D38)))</formula>
    </cfRule>
  </conditionalFormatting>
  <conditionalFormatting sqref="D30:R30">
    <cfRule type="containsText" dxfId="1" priority="1" operator="containsText" text="Work">
      <formula>NOT(ISERROR(SEARCH("Work",D30)))</formula>
    </cfRule>
    <cfRule type="containsText" dxfId="0" priority="2" operator="containsText" text="Best">
      <formula>NOT(ISERROR(SEARCH("Best",D30)))</formula>
    </cfRule>
  </conditionalFormatting>
  <pageMargins left="0.7" right="0.7" top="0.75" bottom="0.75" header="0.3" footer="0.3"/>
  <pageSetup orientation="portrait" r:id="rId1"/>
  <ignoredErrors>
    <ignoredError sqref="K95:L95 N95 P95 O95:O102 M95:M102 K96:K102 P96:P102 N96:N102 L96:L10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5"/>
  <cols>
    <col min="1" max="16384" width="9.140625" style="43"/>
  </cols>
  <sheetData>
    <row r="1" spans="1:10" ht="15.75">
      <c r="A1" s="101" t="s">
        <v>127</v>
      </c>
      <c r="B1" s="102"/>
      <c r="C1" s="102"/>
      <c r="D1" s="102"/>
      <c r="E1" s="103"/>
      <c r="F1" s="104"/>
      <c r="G1" s="105"/>
      <c r="H1" s="105"/>
      <c r="I1" s="106"/>
      <c r="J1" s="103"/>
    </row>
    <row r="2" spans="1:10" ht="15.75">
      <c r="A2" s="101" t="s">
        <v>128</v>
      </c>
      <c r="B2" s="102"/>
      <c r="C2" s="102"/>
      <c r="D2" s="102"/>
      <c r="E2" s="103"/>
      <c r="F2" s="104"/>
      <c r="G2" s="105"/>
      <c r="H2" s="105"/>
      <c r="I2" s="106"/>
      <c r="J2" s="103"/>
    </row>
    <row r="3" spans="1:10" ht="15.75">
      <c r="J3" s="103"/>
    </row>
    <row r="4" spans="1:10" ht="15.75">
      <c r="J4" s="102"/>
    </row>
    <row r="5" spans="1:10" ht="15.75">
      <c r="J5" s="102"/>
    </row>
    <row r="6" spans="1:10" ht="15.75">
      <c r="J6" s="102"/>
    </row>
    <row r="7" spans="1:10" ht="15.75">
      <c r="J7" s="102"/>
    </row>
    <row r="8" spans="1:10" ht="15.75">
      <c r="A8" s="102"/>
      <c r="B8" s="102"/>
      <c r="D8" s="102"/>
      <c r="E8" s="102"/>
      <c r="F8" s="102"/>
      <c r="G8" s="102"/>
      <c r="H8" s="102"/>
      <c r="I8" s="102"/>
      <c r="J8" s="102"/>
    </row>
    <row r="9" spans="1:10" ht="15.75">
      <c r="A9" s="102"/>
      <c r="B9" s="102"/>
      <c r="C9" s="102"/>
      <c r="D9" s="102"/>
      <c r="E9" s="102"/>
      <c r="F9" s="102"/>
      <c r="G9" s="102"/>
      <c r="H9" s="102"/>
      <c r="I9" s="102"/>
      <c r="J9" s="102"/>
    </row>
    <row r="10" spans="1:10" ht="15.75">
      <c r="A10" s="102"/>
      <c r="B10" s="102"/>
      <c r="C10" s="101" t="s">
        <v>129</v>
      </c>
      <c r="D10" s="102"/>
      <c r="E10" s="103"/>
      <c r="F10" s="104"/>
      <c r="G10" s="105"/>
      <c r="H10" s="105"/>
      <c r="I10" s="106"/>
      <c r="J10" s="102"/>
    </row>
    <row r="11" spans="1:10" ht="15.75">
      <c r="B11" s="102" t="s">
        <v>130</v>
      </c>
      <c r="C11" s="102"/>
      <c r="D11" s="102"/>
      <c r="E11" s="102"/>
      <c r="F11" s="102"/>
      <c r="G11" s="102"/>
      <c r="H11" s="102"/>
      <c r="I11" s="102"/>
      <c r="J11" s="102"/>
    </row>
    <row r="12" spans="1:10" ht="15.75">
      <c r="A12" s="102"/>
      <c r="B12" s="102"/>
      <c r="C12" s="102" t="s">
        <v>131</v>
      </c>
      <c r="E12" s="102"/>
      <c r="F12" s="102"/>
      <c r="G12" s="102"/>
      <c r="H12" s="102"/>
      <c r="I12" s="102"/>
    </row>
    <row r="13" spans="1:10" ht="15.75">
      <c r="A13" s="102"/>
      <c r="B13" s="43" t="s">
        <v>132</v>
      </c>
      <c r="C13" s="102"/>
      <c r="D13" s="102"/>
      <c r="E13" s="102"/>
      <c r="F13" s="102"/>
      <c r="G13" s="102"/>
      <c r="H13" s="102"/>
      <c r="I13" s="102"/>
    </row>
    <row r="14" spans="1:10" ht="15.75">
      <c r="A14" s="102"/>
      <c r="C14" s="102"/>
      <c r="D14" s="107" t="s">
        <v>133</v>
      </c>
      <c r="E14" s="102"/>
      <c r="F14" s="102"/>
      <c r="G14" s="102"/>
      <c r="H14" s="102"/>
      <c r="I14" s="102"/>
    </row>
  </sheetData>
  <sheetProtection algorithmName="SHA-512" hashValue="y8PzlrtfiiLNuTfY7t92PuAEhNV1DsP3YEUC4YEC9m3a5ZbxHVIzqU4z1NaCe1ec5hDQEM9ArSPqOWgoU3AtMg==" saltValue="AqBHqW9pJJWVbkwD7UypNg==" spinCount="100000" sheet="1" objects="1" scenarios="1" selectLockedCells="1" selectUnlockedCells="1"/>
  <hyperlinks>
    <hyperlink ref="D14" r:id="rId1"/>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Attribution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JP</cp:lastModifiedBy>
  <cp:lastPrinted>2015-01-24T18:51:34Z</cp:lastPrinted>
  <dcterms:created xsi:type="dcterms:W3CDTF">2013-03-24T00:08:36Z</dcterms:created>
  <dcterms:modified xsi:type="dcterms:W3CDTF">2016-01-29T14:32:03Z</dcterms:modified>
</cp:coreProperties>
</file>